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castelli\OneDrive - CITY OF NEDLANDS\DOWNLOADS\"/>
    </mc:Choice>
  </mc:AlternateContent>
  <xr:revisionPtr revIDLastSave="0" documentId="13_ncr:1_{C9D4134C-2ABA-4AC1-B07F-A277200C8FAB}" xr6:coauthVersionLast="47" xr6:coauthVersionMax="47" xr10:uidLastSave="{00000000-0000-0000-0000-000000000000}"/>
  <bookViews>
    <workbookView xWindow="38280" yWindow="-120" windowWidth="38640" windowHeight="21240" xr2:uid="{A00F5A26-DC93-433D-8820-8A6E92C00CF9}"/>
  </bookViews>
  <sheets>
    <sheet name="Soakwell Calculator" sheetId="2" r:id="rId1"/>
    <sheet name="Analysis" sheetId="3" r:id="rId2"/>
  </sheets>
  <definedNames>
    <definedName name="_1050">Analysis!#REF!</definedName>
    <definedName name="_1200">Analysis!#REF!</definedName>
    <definedName name="_1500">Analysis!#REF!</definedName>
    <definedName name="_1800">Analysis!#REF!</definedName>
    <definedName name="_600">Analysis!#REF!</definedName>
    <definedName name="_900">Analysis!#REF!</definedName>
    <definedName name="_Blank">#REF!</definedName>
    <definedName name="Blank">#REF!</definedName>
    <definedName name="Depth">#REF!</definedName>
    <definedName name="Dia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  <c r="F33" i="2"/>
  <c r="F34" i="2"/>
  <c r="F35" i="2"/>
  <c r="E32" i="2"/>
  <c r="E33" i="2"/>
  <c r="E34" i="2"/>
  <c r="E35" i="2"/>
  <c r="F31" i="2"/>
  <c r="E31" i="2"/>
  <c r="D18" i="2"/>
  <c r="D25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46" i="2"/>
  <c r="D41" i="2"/>
  <c r="D42" i="2"/>
  <c r="F36" i="2"/>
  <c r="D43" i="2"/>
  <c r="E36" i="2"/>
  <c r="F46" i="2"/>
  <c r="F48" i="2"/>
  <c r="F56" i="2"/>
  <c r="F64" i="2"/>
  <c r="F72" i="2"/>
  <c r="F57" i="2"/>
  <c r="F65" i="2"/>
  <c r="F73" i="2"/>
  <c r="F66" i="2"/>
  <c r="F51" i="2"/>
  <c r="F59" i="2"/>
  <c r="F67" i="2"/>
  <c r="F49" i="2"/>
  <c r="F50" i="2"/>
  <c r="F58" i="2"/>
  <c r="F74" i="2"/>
  <c r="F52" i="2"/>
  <c r="F60" i="2"/>
  <c r="F68" i="2"/>
  <c r="F61" i="2"/>
  <c r="F69" i="2"/>
  <c r="F62" i="2"/>
  <c r="F70" i="2"/>
  <c r="F47" i="2"/>
  <c r="F55" i="2"/>
  <c r="F63" i="2"/>
  <c r="F71" i="2"/>
  <c r="F53" i="2"/>
  <c r="F54" i="2"/>
  <c r="F25" i="2"/>
  <c r="G33" i="2"/>
  <c r="G34" i="2"/>
  <c r="G35" i="2"/>
  <c r="G31" i="2"/>
  <c r="G32" i="2"/>
  <c r="D46" i="2"/>
  <c r="E46" i="2"/>
  <c r="D51" i="2"/>
  <c r="E51" i="2"/>
  <c r="D59" i="2"/>
  <c r="E59" i="2"/>
  <c r="D67" i="2"/>
  <c r="E67" i="2"/>
  <c r="D52" i="2"/>
  <c r="E52" i="2"/>
  <c r="D60" i="2"/>
  <c r="E60" i="2"/>
  <c r="D68" i="2"/>
  <c r="E68" i="2"/>
  <c r="D70" i="2"/>
  <c r="E70" i="2"/>
  <c r="D47" i="2"/>
  <c r="E47" i="2"/>
  <c r="D55" i="2"/>
  <c r="E55" i="2"/>
  <c r="D63" i="2"/>
  <c r="E63" i="2"/>
  <c r="D71" i="2"/>
  <c r="E71" i="2"/>
  <c r="D54" i="2"/>
  <c r="E54" i="2"/>
  <c r="D48" i="2"/>
  <c r="E48" i="2"/>
  <c r="D56" i="2"/>
  <c r="E56" i="2"/>
  <c r="D64" i="2"/>
  <c r="E64" i="2"/>
  <c r="D72" i="2"/>
  <c r="E72" i="2"/>
  <c r="D61" i="2"/>
  <c r="E61" i="2"/>
  <c r="D69" i="2"/>
  <c r="E69" i="2"/>
  <c r="D49" i="2"/>
  <c r="E49" i="2"/>
  <c r="D57" i="2"/>
  <c r="E57" i="2"/>
  <c r="D65" i="2"/>
  <c r="E65" i="2"/>
  <c r="D73" i="2"/>
  <c r="E73" i="2"/>
  <c r="D53" i="2"/>
  <c r="E53" i="2"/>
  <c r="D62" i="2"/>
  <c r="E62" i="2"/>
  <c r="D50" i="2"/>
  <c r="E50" i="2"/>
  <c r="D58" i="2"/>
  <c r="E58" i="2"/>
  <c r="D66" i="2"/>
  <c r="E66" i="2"/>
  <c r="D74" i="2"/>
  <c r="E74" i="2"/>
  <c r="G36" i="2"/>
  <c r="G48" i="2"/>
  <c r="H48" i="2"/>
  <c r="I48" i="2"/>
  <c r="G74" i="2"/>
  <c r="H74" i="2"/>
  <c r="I74" i="2"/>
  <c r="G67" i="2"/>
  <c r="H67" i="2"/>
  <c r="I67" i="2"/>
  <c r="G65" i="2"/>
  <c r="H65" i="2"/>
  <c r="I65" i="2"/>
  <c r="G54" i="2"/>
  <c r="H54" i="2"/>
  <c r="I54" i="2"/>
  <c r="G49" i="2"/>
  <c r="H49" i="2"/>
  <c r="I49" i="2"/>
  <c r="G69" i="2"/>
  <c r="H69" i="2"/>
  <c r="I69" i="2"/>
  <c r="G59" i="2"/>
  <c r="H59" i="2"/>
  <c r="I59" i="2"/>
  <c r="G60" i="2"/>
  <c r="H60" i="2"/>
  <c r="I60" i="2"/>
  <c r="G52" i="2"/>
  <c r="H52" i="2"/>
  <c r="I52" i="2"/>
  <c r="G71" i="2"/>
  <c r="H71" i="2"/>
  <c r="I71" i="2"/>
  <c r="G58" i="2"/>
  <c r="H58" i="2"/>
  <c r="I58" i="2"/>
  <c r="G50" i="2"/>
  <c r="H50" i="2"/>
  <c r="I50" i="2"/>
  <c r="G61" i="2"/>
  <c r="H61" i="2"/>
  <c r="I61" i="2"/>
  <c r="G55" i="2"/>
  <c r="H55" i="2"/>
  <c r="I55" i="2"/>
  <c r="G51" i="2"/>
  <c r="H51" i="2"/>
  <c r="I51" i="2"/>
  <c r="G57" i="2"/>
  <c r="H57" i="2"/>
  <c r="I57" i="2"/>
  <c r="G66" i="2"/>
  <c r="H66" i="2"/>
  <c r="I66" i="2"/>
  <c r="G63" i="2"/>
  <c r="H63" i="2"/>
  <c r="I63" i="2"/>
  <c r="G62" i="2"/>
  <c r="H62" i="2"/>
  <c r="I62" i="2"/>
  <c r="G72" i="2"/>
  <c r="H72" i="2"/>
  <c r="I72" i="2"/>
  <c r="G47" i="2"/>
  <c r="H47" i="2"/>
  <c r="I47" i="2"/>
  <c r="G46" i="2"/>
  <c r="H46" i="2"/>
  <c r="I46" i="2"/>
  <c r="G64" i="2"/>
  <c r="H64" i="2"/>
  <c r="I64" i="2"/>
  <c r="G70" i="2"/>
  <c r="H70" i="2"/>
  <c r="I70" i="2"/>
  <c r="G53" i="2"/>
  <c r="H53" i="2"/>
  <c r="I53" i="2"/>
  <c r="G73" i="2"/>
  <c r="H73" i="2"/>
  <c r="I73" i="2"/>
  <c r="G56" i="2"/>
  <c r="H56" i="2"/>
  <c r="I56" i="2"/>
  <c r="G68" i="2"/>
  <c r="H68" i="2"/>
  <c r="I68" i="2"/>
</calcChain>
</file>

<file path=xl/sharedStrings.xml><?xml version="1.0" encoding="utf-8"?>
<sst xmlns="http://schemas.openxmlformats.org/spreadsheetml/2006/main" count="80" uniqueCount="73">
  <si>
    <t>City of Nedlands</t>
  </si>
  <si>
    <t>Soakwell Design Capacity Calculator</t>
  </si>
  <si>
    <t xml:space="preserve">Applicant's Detail: </t>
  </si>
  <si>
    <t>Applicants Name:</t>
  </si>
  <si>
    <t>Applicant's Address</t>
  </si>
  <si>
    <t>Contact Details</t>
  </si>
  <si>
    <t>Phone/Mobile :</t>
  </si>
  <si>
    <t>Email Address:</t>
  </si>
  <si>
    <t xml:space="preserve">Owner's Detail: </t>
  </si>
  <si>
    <t>Owner's Name</t>
  </si>
  <si>
    <t>Property Details</t>
  </si>
  <si>
    <t>Address</t>
  </si>
  <si>
    <t>Size of Lot</t>
  </si>
  <si>
    <r>
      <t>m</t>
    </r>
    <r>
      <rPr>
        <sz val="11"/>
        <color theme="1"/>
        <rFont val="Calibri"/>
        <family val="2"/>
      </rPr>
      <t>²</t>
    </r>
  </si>
  <si>
    <t>Input - lot size</t>
  </si>
  <si>
    <t>Roof area (to be connected to soak well)</t>
  </si>
  <si>
    <t>Input -roof area</t>
  </si>
  <si>
    <t xml:space="preserve">Impervious Paved Area </t>
  </si>
  <si>
    <t>Input - other impervious area</t>
  </si>
  <si>
    <t>Impervious area (see note)</t>
  </si>
  <si>
    <t>Note: Inflow volume is based on impervious area. The Applicant is required to calculate total impervious area as an input.</t>
  </si>
  <si>
    <t>Runoff coefficient</t>
  </si>
  <si>
    <t>Soil Property</t>
  </si>
  <si>
    <t xml:space="preserve">Soil type </t>
  </si>
  <si>
    <t>Clayey Sand</t>
  </si>
  <si>
    <t>Select soil type</t>
  </si>
  <si>
    <t>Saturated Hydraulic Conductivity</t>
  </si>
  <si>
    <t>m/day</t>
  </si>
  <si>
    <t>m/sec</t>
  </si>
  <si>
    <t xml:space="preserve">The maximum value for Saturated Hydraulic Conductivity is 8 m/day. </t>
  </si>
  <si>
    <t>Soil Moderation Factor (U)</t>
  </si>
  <si>
    <t>Soakwell Detail</t>
  </si>
  <si>
    <t>Select the diameter, depth and the number of soakwell in the table below:</t>
  </si>
  <si>
    <t>Diameter (mm)</t>
  </si>
  <si>
    <t>Depth (mm)</t>
  </si>
  <si>
    <t>Number of Soakwell</t>
  </si>
  <si>
    <t>Total Storage (cu.m)</t>
  </si>
  <si>
    <t>Total Soakage area (sq. m)</t>
  </si>
  <si>
    <t>Emptying time(hour)</t>
  </si>
  <si>
    <t>TOTAL</t>
  </si>
  <si>
    <t>Design Storm</t>
  </si>
  <si>
    <t>Design AEP*</t>
  </si>
  <si>
    <t>*Annual Exceedance Probability</t>
  </si>
  <si>
    <t>Mimimum Design Rainfall Duration</t>
  </si>
  <si>
    <t>minutes</t>
  </si>
  <si>
    <t>Design Rainfall</t>
  </si>
  <si>
    <t>Runoff Volume</t>
  </si>
  <si>
    <t>Equivalent diameter of Soakwell:</t>
  </si>
  <si>
    <t>m</t>
  </si>
  <si>
    <t>Soakwell Analysis</t>
  </si>
  <si>
    <t>Rainfall Duration</t>
  </si>
  <si>
    <t>Rainfall (mm/hr)</t>
  </si>
  <si>
    <r>
      <t>Rainfall volume (m</t>
    </r>
    <r>
      <rPr>
        <sz val="11"/>
        <color theme="1"/>
        <rFont val="Calibri"/>
        <family val="2"/>
      </rPr>
      <t>³</t>
    </r>
    <r>
      <rPr>
        <sz val="6.6"/>
        <color theme="1"/>
        <rFont val="Calibri"/>
        <family val="2"/>
      </rPr>
      <t>)</t>
    </r>
  </si>
  <si>
    <t>Total infiltration (m³)</t>
  </si>
  <si>
    <t>Maximum storage required (m³)</t>
  </si>
  <si>
    <t>Storage Provided (m³)</t>
  </si>
  <si>
    <t>Equivalent height to Maximum storage required (m)</t>
  </si>
  <si>
    <t>Emptying time (hour)</t>
  </si>
  <si>
    <t>Check</t>
  </si>
  <si>
    <t>The default rainfall data in the table above is at the suburb of Nedlands at (Latitude, Logitude)= (-31.977, 115.796).</t>
  </si>
  <si>
    <t>Duration in min</t>
  </si>
  <si>
    <t>Soakwell</t>
  </si>
  <si>
    <t>Soil Type</t>
  </si>
  <si>
    <t>Infiltration rate (m/day)</t>
  </si>
  <si>
    <t>Soil Moderation Factor</t>
  </si>
  <si>
    <t>Dia_600</t>
  </si>
  <si>
    <t>Dia_900</t>
  </si>
  <si>
    <t>Dia_1050</t>
  </si>
  <si>
    <t>Dia_1200</t>
  </si>
  <si>
    <t>Dia_1500</t>
  </si>
  <si>
    <t>Dia_1800</t>
  </si>
  <si>
    <t>Sand</t>
  </si>
  <si>
    <t>Sandy Clay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</si>
</sst>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</font>
    <font>
      <sz val="18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sz val="6.6"/>
      <color theme="1"/>
      <name val="Calibri"/>
      <family val="2"/>
    </font>
    <font>
      <sz val="8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sz val="48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3">
    <xf numFmtId="0" fontId="0" fillId="0" borderId="0" xfId="0"/>
    <xf numFmtId="0" fontId="0" fillId="0" borderId="10" xfId="0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9" fontId="0" fillId="0" borderId="10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33" borderId="0" xfId="0" applyFill="1"/>
    <xf numFmtId="0" fontId="0" fillId="33" borderId="0" xfId="0" applyFill="1" applyAlignment="1">
      <alignment wrapText="1"/>
    </xf>
    <xf numFmtId="0" fontId="19" fillId="33" borderId="0" xfId="0" applyFont="1" applyFill="1" applyAlignment="1">
      <alignment vertical="center"/>
    </xf>
    <xf numFmtId="0" fontId="23" fillId="33" borderId="0" xfId="0" applyFont="1" applyFill="1" applyAlignment="1">
      <alignment vertical="center"/>
    </xf>
    <xf numFmtId="0" fontId="0" fillId="33" borderId="0" xfId="0" applyFill="1" applyAlignment="1">
      <alignment horizontal="center"/>
    </xf>
    <xf numFmtId="0" fontId="0" fillId="34" borderId="0" xfId="0" applyFill="1"/>
    <xf numFmtId="0" fontId="0" fillId="34" borderId="0" xfId="0" applyFill="1" applyAlignment="1">
      <alignment horizontal="center"/>
    </xf>
    <xf numFmtId="0" fontId="0" fillId="33" borderId="0" xfId="0" applyFill="1" applyAlignment="1">
      <alignment horizontal="center" vertical="center"/>
    </xf>
    <xf numFmtId="0" fontId="0" fillId="33" borderId="0" xfId="0" applyFill="1" applyAlignment="1">
      <alignment vertical="center"/>
    </xf>
    <xf numFmtId="0" fontId="0" fillId="33" borderId="10" xfId="0" applyFill="1" applyBorder="1" applyAlignment="1">
      <alignment horizontal="center" vertical="center" wrapText="1"/>
    </xf>
    <xf numFmtId="9" fontId="0" fillId="33" borderId="0" xfId="0" applyNumberFormat="1" applyFill="1" applyAlignment="1">
      <alignment horizontal="center"/>
    </xf>
    <xf numFmtId="0" fontId="19" fillId="35" borderId="0" xfId="0" applyFont="1" applyFill="1"/>
    <xf numFmtId="0" fontId="0" fillId="35" borderId="0" xfId="0" applyFill="1"/>
    <xf numFmtId="0" fontId="19" fillId="35" borderId="0" xfId="0" applyFont="1" applyFill="1" applyAlignment="1">
      <alignment vertical="center"/>
    </xf>
    <xf numFmtId="0" fontId="0" fillId="35" borderId="0" xfId="0" applyFill="1" applyAlignment="1">
      <alignment horizontal="center"/>
    </xf>
    <xf numFmtId="0" fontId="0" fillId="35" borderId="0" xfId="0" applyFill="1" applyAlignment="1">
      <alignment horizontal="center" vertical="center"/>
    </xf>
    <xf numFmtId="0" fontId="0" fillId="33" borderId="0" xfId="0" applyFill="1" applyAlignment="1">
      <alignment horizontal="left" vertical="center"/>
    </xf>
    <xf numFmtId="0" fontId="18" fillId="36" borderId="0" xfId="0" applyFont="1" applyFill="1" applyAlignment="1">
      <alignment vertical="center"/>
    </xf>
    <xf numFmtId="0" fontId="0" fillId="37" borderId="13" xfId="0" applyFill="1" applyBorder="1" applyAlignment="1">
      <alignment horizontal="center" vertical="center"/>
    </xf>
    <xf numFmtId="0" fontId="0" fillId="33" borderId="13" xfId="0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164" fontId="0" fillId="33" borderId="10" xfId="0" applyNumberFormat="1" applyFill="1" applyBorder="1" applyAlignment="1" applyProtection="1">
      <alignment horizontal="center" vertical="center"/>
      <protection hidden="1"/>
    </xf>
    <xf numFmtId="2" fontId="0" fillId="33" borderId="10" xfId="0" applyNumberFormat="1" applyFill="1" applyBorder="1" applyAlignment="1" applyProtection="1">
      <alignment horizontal="center" vertical="center"/>
      <protection hidden="1"/>
    </xf>
    <xf numFmtId="164" fontId="0" fillId="33" borderId="23" xfId="0" applyNumberFormat="1" applyFill="1" applyBorder="1" applyAlignment="1" applyProtection="1">
      <alignment horizontal="center" vertical="center"/>
      <protection hidden="1"/>
    </xf>
    <xf numFmtId="0" fontId="0" fillId="33" borderId="24" xfId="0" applyFill="1" applyBorder="1" applyAlignment="1">
      <alignment horizontal="center" vertical="center" wrapText="1"/>
    </xf>
    <xf numFmtId="0" fontId="0" fillId="33" borderId="0" xfId="0" applyFill="1" applyAlignment="1" applyProtection="1">
      <alignment horizontal="center" vertical="center"/>
      <protection hidden="1"/>
    </xf>
    <xf numFmtId="0" fontId="0" fillId="33" borderId="0" xfId="0" applyFill="1" applyAlignment="1" applyProtection="1">
      <alignment vertical="center"/>
      <protection hidden="1"/>
    </xf>
    <xf numFmtId="0" fontId="0" fillId="33" borderId="0" xfId="0" applyFill="1" applyAlignment="1" applyProtection="1">
      <alignment horizontal="center"/>
      <protection hidden="1"/>
    </xf>
    <xf numFmtId="2" fontId="0" fillId="33" borderId="0" xfId="0" applyNumberFormat="1" applyFill="1" applyAlignment="1" applyProtection="1">
      <alignment horizontal="center"/>
      <protection hidden="1"/>
    </xf>
    <xf numFmtId="2" fontId="0" fillId="33" borderId="17" xfId="0" applyNumberFormat="1" applyFill="1" applyBorder="1" applyAlignment="1" applyProtection="1">
      <alignment horizontal="center"/>
      <protection hidden="1"/>
    </xf>
    <xf numFmtId="2" fontId="0" fillId="33" borderId="17" xfId="0" applyNumberFormat="1" applyFill="1" applyBorder="1" applyAlignment="1" applyProtection="1">
      <alignment horizontal="center" wrapText="1"/>
      <protection hidden="1"/>
    </xf>
    <xf numFmtId="164" fontId="0" fillId="33" borderId="17" xfId="1" applyNumberFormat="1" applyFont="1" applyFill="1" applyBorder="1" applyAlignment="1" applyProtection="1">
      <alignment horizontal="center" wrapText="1"/>
      <protection hidden="1"/>
    </xf>
    <xf numFmtId="164" fontId="0" fillId="33" borderId="17" xfId="0" applyNumberFormat="1" applyFill="1" applyBorder="1" applyAlignment="1" applyProtection="1">
      <alignment horizontal="center" wrapText="1"/>
      <protection hidden="1"/>
    </xf>
    <xf numFmtId="9" fontId="0" fillId="33" borderId="18" xfId="0" applyNumberFormat="1" applyFill="1" applyBorder="1" applyAlignment="1" applyProtection="1">
      <alignment horizontal="center"/>
      <protection hidden="1"/>
    </xf>
    <xf numFmtId="2" fontId="0" fillId="33" borderId="19" xfId="0" applyNumberFormat="1" applyFill="1" applyBorder="1" applyAlignment="1" applyProtection="1">
      <alignment horizontal="center"/>
      <protection hidden="1"/>
    </xf>
    <xf numFmtId="2" fontId="0" fillId="33" borderId="19" xfId="0" applyNumberFormat="1" applyFill="1" applyBorder="1" applyAlignment="1" applyProtection="1">
      <alignment horizontal="center" wrapText="1"/>
      <protection hidden="1"/>
    </xf>
    <xf numFmtId="164" fontId="0" fillId="33" borderId="19" xfId="1" applyNumberFormat="1" applyFont="1" applyFill="1" applyBorder="1" applyAlignment="1" applyProtection="1">
      <alignment horizontal="center" wrapText="1"/>
      <protection hidden="1"/>
    </xf>
    <xf numFmtId="164" fontId="0" fillId="33" borderId="19" xfId="0" applyNumberFormat="1" applyFill="1" applyBorder="1" applyAlignment="1" applyProtection="1">
      <alignment horizontal="center" wrapText="1"/>
      <protection hidden="1"/>
    </xf>
    <xf numFmtId="9" fontId="0" fillId="33" borderId="20" xfId="0" applyNumberFormat="1" applyFill="1" applyBorder="1" applyAlignment="1" applyProtection="1">
      <alignment horizontal="center"/>
      <protection hidden="1"/>
    </xf>
    <xf numFmtId="2" fontId="0" fillId="33" borderId="21" xfId="0" applyNumberFormat="1" applyFill="1" applyBorder="1" applyAlignment="1" applyProtection="1">
      <alignment horizontal="center"/>
      <protection hidden="1"/>
    </xf>
    <xf numFmtId="2" fontId="0" fillId="33" borderId="21" xfId="0" applyNumberFormat="1" applyFill="1" applyBorder="1" applyAlignment="1" applyProtection="1">
      <alignment horizontal="center" wrapText="1"/>
      <protection hidden="1"/>
    </xf>
    <xf numFmtId="164" fontId="0" fillId="33" borderId="21" xfId="1" applyNumberFormat="1" applyFont="1" applyFill="1" applyBorder="1" applyAlignment="1" applyProtection="1">
      <alignment horizontal="center" wrapText="1"/>
      <protection hidden="1"/>
    </xf>
    <xf numFmtId="164" fontId="0" fillId="33" borderId="21" xfId="0" applyNumberFormat="1" applyFill="1" applyBorder="1" applyAlignment="1" applyProtection="1">
      <alignment horizontal="center" wrapText="1"/>
      <protection hidden="1"/>
    </xf>
    <xf numFmtId="9" fontId="0" fillId="33" borderId="22" xfId="0" applyNumberFormat="1" applyFill="1" applyBorder="1" applyAlignment="1" applyProtection="1">
      <alignment horizontal="center"/>
      <protection hidden="1"/>
    </xf>
    <xf numFmtId="0" fontId="0" fillId="37" borderId="11" xfId="0" applyFill="1" applyBorder="1"/>
    <xf numFmtId="0" fontId="0" fillId="37" borderId="12" xfId="0" applyFill="1" applyBorder="1"/>
    <xf numFmtId="0" fontId="0" fillId="37" borderId="11" xfId="0" applyFill="1" applyBorder="1" applyAlignment="1">
      <alignment horizontal="center"/>
    </xf>
    <xf numFmtId="0" fontId="22" fillId="33" borderId="0" xfId="0" applyFont="1" applyFill="1" applyAlignment="1">
      <alignment horizontal="left"/>
    </xf>
    <xf numFmtId="0" fontId="0" fillId="39" borderId="25" xfId="0" applyFill="1" applyBorder="1" applyAlignment="1">
      <alignment horizontal="center" vertical="center"/>
    </xf>
    <xf numFmtId="0" fontId="0" fillId="39" borderId="10" xfId="0" applyFill="1" applyBorder="1" applyAlignment="1">
      <alignment horizontal="center" vertical="center"/>
    </xf>
    <xf numFmtId="0" fontId="0" fillId="39" borderId="26" xfId="0" applyFill="1" applyBorder="1" applyAlignment="1">
      <alignment horizontal="center" vertical="center"/>
    </xf>
    <xf numFmtId="0" fontId="0" fillId="39" borderId="27" xfId="0" applyFill="1" applyBorder="1" applyAlignment="1">
      <alignment horizontal="center" vertical="center"/>
    </xf>
    <xf numFmtId="0" fontId="0" fillId="39" borderId="28" xfId="0" applyFill="1" applyBorder="1" applyAlignment="1">
      <alignment horizontal="center" vertical="center"/>
    </xf>
    <xf numFmtId="0" fontId="0" fillId="39" borderId="29" xfId="0" applyFill="1" applyBorder="1" applyAlignment="1">
      <alignment horizontal="center" vertical="center"/>
    </xf>
    <xf numFmtId="0" fontId="0" fillId="39" borderId="30" xfId="0" applyFill="1" applyBorder="1" applyAlignment="1">
      <alignment horizontal="center" vertical="center"/>
    </xf>
    <xf numFmtId="0" fontId="0" fillId="39" borderId="31" xfId="0" applyFill="1" applyBorder="1" applyAlignment="1">
      <alignment horizontal="center" vertical="center"/>
    </xf>
    <xf numFmtId="0" fontId="0" fillId="39" borderId="0" xfId="0" applyFill="1" applyAlignment="1">
      <alignment horizontal="center" vertical="center"/>
    </xf>
    <xf numFmtId="0" fontId="0" fillId="39" borderId="32" xfId="0" applyFill="1" applyBorder="1" applyAlignment="1">
      <alignment horizontal="center" vertical="center"/>
    </xf>
    <xf numFmtId="0" fontId="0" fillId="39" borderId="33" xfId="0" applyFill="1" applyBorder="1" applyAlignment="1">
      <alignment horizontal="center" vertical="center"/>
    </xf>
    <xf numFmtId="0" fontId="0" fillId="39" borderId="34" xfId="0" applyFill="1" applyBorder="1" applyAlignment="1">
      <alignment horizontal="center" vertical="center"/>
    </xf>
    <xf numFmtId="0" fontId="0" fillId="39" borderId="35" xfId="0" applyFill="1" applyBorder="1" applyAlignment="1">
      <alignment horizontal="center" vertical="center"/>
    </xf>
    <xf numFmtId="0" fontId="16" fillId="33" borderId="13" xfId="0" applyFont="1" applyFill="1" applyBorder="1"/>
    <xf numFmtId="164" fontId="0" fillId="33" borderId="36" xfId="0" applyNumberFormat="1" applyFill="1" applyBorder="1" applyAlignment="1" applyProtection="1">
      <alignment horizontal="center" vertical="center"/>
      <protection hidden="1"/>
    </xf>
    <xf numFmtId="164" fontId="16" fillId="33" borderId="13" xfId="0" applyNumberFormat="1" applyFont="1" applyFill="1" applyBorder="1" applyAlignment="1" applyProtection="1">
      <alignment horizontal="center"/>
      <protection hidden="1"/>
    </xf>
    <xf numFmtId="164" fontId="0" fillId="33" borderId="24" xfId="0" applyNumberFormat="1" applyFill="1" applyBorder="1" applyAlignment="1" applyProtection="1">
      <alignment horizontal="center" vertical="center"/>
      <protection hidden="1"/>
    </xf>
    <xf numFmtId="2" fontId="0" fillId="33" borderId="13" xfId="0" applyNumberFormat="1" applyFill="1" applyBorder="1" applyAlignment="1" applyProtection="1">
      <alignment horizontal="center" vertical="center"/>
      <protection hidden="1"/>
    </xf>
    <xf numFmtId="0" fontId="26" fillId="33" borderId="0" xfId="0" applyFont="1" applyFill="1"/>
    <xf numFmtId="0" fontId="26" fillId="33" borderId="0" xfId="0" applyFont="1" applyFill="1" applyAlignment="1">
      <alignment vertical="center"/>
    </xf>
    <xf numFmtId="0" fontId="0" fillId="38" borderId="10" xfId="0" applyFill="1" applyBorder="1" applyAlignment="1">
      <alignment horizontal="center"/>
    </xf>
    <xf numFmtId="0" fontId="0" fillId="40" borderId="0" xfId="0" applyFill="1" applyAlignment="1">
      <alignment horizontal="center" vertical="center"/>
    </xf>
    <xf numFmtId="0" fontId="21" fillId="33" borderId="14" xfId="0" applyFont="1" applyFill="1" applyBorder="1" applyAlignment="1">
      <alignment horizontal="center"/>
    </xf>
    <xf numFmtId="0" fontId="21" fillId="33" borderId="15" xfId="0" applyFont="1" applyFill="1" applyBorder="1" applyAlignment="1">
      <alignment horizontal="center"/>
    </xf>
    <xf numFmtId="0" fontId="21" fillId="33" borderId="16" xfId="0" applyFont="1" applyFill="1" applyBorder="1" applyAlignment="1">
      <alignment horizontal="center"/>
    </xf>
    <xf numFmtId="0" fontId="27" fillId="33" borderId="14" xfId="0" applyFont="1" applyFill="1" applyBorder="1" applyAlignment="1">
      <alignment horizontal="center" vertical="center"/>
    </xf>
    <xf numFmtId="0" fontId="27" fillId="33" borderId="15" xfId="0" applyFont="1" applyFill="1" applyBorder="1" applyAlignment="1">
      <alignment horizontal="center" vertical="center"/>
    </xf>
    <xf numFmtId="0" fontId="27" fillId="33" borderId="16" xfId="0" applyFont="1" applyFill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99FFCC"/>
      <color rgb="FFCCFF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2047875</xdr:colOff>
      <xdr:row>0</xdr:row>
      <xdr:rowOff>0</xdr:rowOff>
    </xdr:from>
    <xdr:to>
      <xdr:col>1</xdr:col>
      <xdr:colOff>220158</xdr:colOff>
      <xdr:row>1</xdr:row>
      <xdr:rowOff>2081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94F087-4DA4-1E79-D99E-3FC9BB345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0"/>
          <a:ext cx="705933" cy="7450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7667655-4D8C-4639-98CD-4BCE90E663FD}" name="Dia_600" displayName="Dia_600" ref="V2:V5" totalsRowShown="0">
  <autoFilter ref="V2:V5" xr:uid="{17667655-4D8C-4639-98CD-4BCE90E663FD}"/>
  <tableColumns count="1">
    <tableColumn id="1" xr3:uid="{D8FA36D7-ED9E-4645-B86A-443CAD12B340}" name="Dia_60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AC1FBC4-F6A8-4DCB-8D4F-4807BB9A03B2}" name="Dia_900" displayName="Dia_900" ref="W2:W6" totalsRowShown="0">
  <autoFilter ref="W2:W6" xr:uid="{5AC1FBC4-F6A8-4DCB-8D4F-4807BB9A03B2}"/>
  <tableColumns count="1">
    <tableColumn id="1" xr3:uid="{6594C1A5-4B0B-44EC-A2F8-B0466E8DD4A5}" name="Dia_90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072C36B-577D-4736-8119-39B898BE4FAE}" name="Dia_1050" displayName="Dia_1050" ref="X2:X6" totalsRowShown="0">
  <autoFilter ref="X2:X6" xr:uid="{6072C36B-577D-4736-8119-39B898BE4FAE}"/>
  <tableColumns count="1">
    <tableColumn id="1" xr3:uid="{58F6ED48-74DD-4F3D-8732-889D4F1E977F}" name="Dia_105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4BA1BA5-2CA6-48B1-A4B6-67D1F5FBDB08}" name="Dia_1200" displayName="Dia_1200" ref="Y2:Y7" totalsRowShown="0">
  <autoFilter ref="Y2:Y7" xr:uid="{04BA1BA5-2CA6-48B1-A4B6-67D1F5FBDB08}"/>
  <tableColumns count="1">
    <tableColumn id="1" xr3:uid="{734F7C90-238A-4C65-B74E-9F03AA57E4F5}" name="Dia_120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6671958-65BA-48AB-A4CB-8A29BBEF6DFA}" name="Dia_1500" displayName="Dia_1500" ref="Z2:Z8" totalsRowShown="0">
  <autoFilter ref="Z2:Z8" xr:uid="{86671958-65BA-48AB-A4CB-8A29BBEF6DFA}"/>
  <tableColumns count="1">
    <tableColumn id="1" xr3:uid="{9ADB1014-C4AC-4F53-AA89-8A0DF24B6534}" name="Dia_150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66AF7CC-9376-43F4-8BFB-8769927F8754}" name="Dia_1800" displayName="Dia_1800" ref="AA2:AA9" totalsRowShown="0">
  <autoFilter ref="AA2:AA9" xr:uid="{366AF7CC-9376-43F4-8BFB-8769927F8754}"/>
  <tableColumns count="1">
    <tableColumn id="1" xr3:uid="{F711B6A1-C81A-4E68-A2A3-3F27DB4A18AB}" name="Dia_180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2"/>
  <sheetViews>
    <sheetView tabSelected="1" workbookViewId="0">
      <selection activeCell="D32" sqref="D32"/>
    </sheetView>
  </sheetViews>
  <sheetFormatPr defaultColWidth="0" defaultRowHeight="15" zeroHeight="1" x14ac:dyDescent="0.25"/>
  <cols>
    <col min="1" max="1" width="38" style="12" customWidth="1"/>
    <col min="2" max="2" width="10.5703125" style="12" customWidth="1"/>
    <col min="3" max="3" width="11.7109375" style="12" customWidth="1"/>
    <col min="4" max="4" width="11.5703125" style="12" bestFit="1" customWidth="1"/>
    <col min="5" max="5" width="10.5703125" style="12" customWidth="1"/>
    <col min="6" max="6" width="14.140625" style="12" bestFit="1" customWidth="1"/>
    <col min="7" max="7" width="13" style="12" customWidth="1"/>
    <col min="8" max="8" width="12.5703125" style="12" bestFit="1" customWidth="1"/>
    <col min="9" max="9" width="26.42578125" style="12" customWidth="1"/>
    <col min="10" max="20" width="9.140625" style="7" hidden="1" customWidth="1"/>
    <col min="21" max="16384" width="9.140625" hidden="1"/>
  </cols>
  <sheetData>
    <row r="1" spans="1:9" ht="58.5" customHeight="1" thickBot="1" x14ac:dyDescent="0.3">
      <c r="A1" s="80" t="s">
        <v>0</v>
      </c>
      <c r="B1" s="81"/>
      <c r="C1" s="81"/>
      <c r="D1" s="81"/>
      <c r="E1" s="81"/>
      <c r="F1" s="81"/>
      <c r="G1" s="81"/>
      <c r="H1" s="81"/>
      <c r="I1" s="82"/>
    </row>
    <row r="2" spans="1:9" ht="24" thickBot="1" x14ac:dyDescent="0.4">
      <c r="A2" s="77" t="s">
        <v>1</v>
      </c>
      <c r="B2" s="78"/>
      <c r="C2" s="78"/>
      <c r="D2" s="78"/>
      <c r="E2" s="78"/>
      <c r="F2" s="78"/>
      <c r="G2" s="78"/>
      <c r="H2" s="78"/>
      <c r="I2" s="79"/>
    </row>
    <row r="3" spans="1:9" ht="7.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8.25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3.25" hidden="1" customHeight="1" x14ac:dyDescent="0.25">
      <c r="A5" s="18" t="s">
        <v>2</v>
      </c>
      <c r="B5" s="19"/>
      <c r="C5" s="19"/>
      <c r="D5" s="19"/>
      <c r="E5" s="19"/>
      <c r="F5" s="19"/>
      <c r="G5" s="19"/>
      <c r="H5" s="19"/>
      <c r="I5" s="19"/>
    </row>
    <row r="6" spans="1:9" ht="23.25" hidden="1" customHeight="1" x14ac:dyDescent="0.25">
      <c r="A6" s="24" t="s">
        <v>3</v>
      </c>
      <c r="B6" s="51"/>
      <c r="C6" s="51"/>
      <c r="D6" s="51"/>
      <c r="E6" s="51"/>
      <c r="F6" s="51"/>
      <c r="G6" s="51"/>
      <c r="H6" s="51"/>
      <c r="I6" s="51"/>
    </row>
    <row r="7" spans="1:9" ht="23.25" hidden="1" customHeight="1" x14ac:dyDescent="0.25">
      <c r="A7" s="24" t="s">
        <v>4</v>
      </c>
      <c r="B7" s="52"/>
      <c r="C7" s="52"/>
      <c r="D7" s="52"/>
      <c r="E7" s="52"/>
      <c r="F7" s="52"/>
      <c r="G7" s="52"/>
      <c r="H7" s="52"/>
      <c r="I7" s="52"/>
    </row>
    <row r="8" spans="1:9" ht="23.25" hidden="1" customHeight="1" x14ac:dyDescent="0.25">
      <c r="A8" s="24" t="s">
        <v>5</v>
      </c>
      <c r="B8" s="7" t="s">
        <v>6</v>
      </c>
      <c r="C8" s="7"/>
      <c r="D8" s="51"/>
      <c r="E8" s="51"/>
      <c r="F8" s="7" t="s">
        <v>7</v>
      </c>
      <c r="G8" s="51"/>
      <c r="H8" s="51"/>
      <c r="I8" s="51"/>
    </row>
    <row r="9" spans="1:9" ht="23.25" hidden="1" customHeight="1" x14ac:dyDescent="0.25">
      <c r="A9" s="20" t="s">
        <v>8</v>
      </c>
      <c r="B9" s="19"/>
      <c r="C9" s="19"/>
      <c r="D9" s="19"/>
      <c r="E9" s="19"/>
      <c r="F9" s="19"/>
      <c r="G9" s="19"/>
      <c r="H9" s="19"/>
      <c r="I9" s="19"/>
    </row>
    <row r="10" spans="1:9" ht="23.25" hidden="1" customHeight="1" x14ac:dyDescent="0.25">
      <c r="A10" s="24" t="s">
        <v>9</v>
      </c>
      <c r="B10" s="51"/>
      <c r="C10" s="51"/>
      <c r="D10" s="51"/>
      <c r="E10" s="51"/>
      <c r="F10" s="51"/>
      <c r="G10" s="51"/>
      <c r="H10" s="51"/>
      <c r="I10" s="51"/>
    </row>
    <row r="11" spans="1:9" ht="23.25" hidden="1" customHeight="1" x14ac:dyDescent="0.25">
      <c r="A11" s="24" t="s">
        <v>5</v>
      </c>
      <c r="B11" s="7" t="s">
        <v>6</v>
      </c>
      <c r="C11" s="7"/>
      <c r="D11" s="51"/>
      <c r="E11" s="51"/>
      <c r="F11" s="7" t="s">
        <v>7</v>
      </c>
      <c r="G11" s="51"/>
      <c r="H11" s="51"/>
      <c r="I11" s="51"/>
    </row>
    <row r="12" spans="1:9" ht="23.25" customHeight="1" x14ac:dyDescent="0.25">
      <c r="A12" s="20" t="s">
        <v>10</v>
      </c>
      <c r="B12" s="19"/>
      <c r="C12" s="19"/>
      <c r="D12" s="21"/>
      <c r="E12" s="19"/>
      <c r="F12" s="19"/>
      <c r="G12" s="19"/>
      <c r="H12" s="19"/>
      <c r="I12" s="19"/>
    </row>
    <row r="13" spans="1:9" ht="23.25" customHeight="1" x14ac:dyDescent="0.25">
      <c r="A13" s="24" t="s">
        <v>11</v>
      </c>
      <c r="B13" s="51"/>
      <c r="C13" s="51"/>
      <c r="D13" s="53"/>
      <c r="E13" s="51"/>
      <c r="F13" s="51"/>
      <c r="G13" s="51"/>
      <c r="H13" s="51"/>
      <c r="I13" s="51"/>
    </row>
    <row r="14" spans="1:9" ht="9" customHeight="1" thickBot="1" x14ac:dyDescent="0.3">
      <c r="A14" s="24"/>
      <c r="B14" s="7"/>
      <c r="C14" s="7"/>
      <c r="D14" s="11"/>
      <c r="E14" s="7"/>
      <c r="F14" s="7"/>
      <c r="G14" s="7"/>
      <c r="H14" s="7"/>
      <c r="I14" s="7"/>
    </row>
    <row r="15" spans="1:9" ht="23.25" customHeight="1" thickBot="1" x14ac:dyDescent="0.3">
      <c r="A15" s="24" t="s">
        <v>12</v>
      </c>
      <c r="B15" s="7"/>
      <c r="C15" s="7"/>
      <c r="D15" s="25">
        <v>0</v>
      </c>
      <c r="E15" s="15" t="s">
        <v>13</v>
      </c>
      <c r="F15" s="74" t="s">
        <v>14</v>
      </c>
      <c r="G15" s="7"/>
      <c r="H15" s="7"/>
      <c r="I15" s="7"/>
    </row>
    <row r="16" spans="1:9" ht="23.25" customHeight="1" thickBot="1" x14ac:dyDescent="0.3">
      <c r="A16" s="24" t="s">
        <v>15</v>
      </c>
      <c r="B16" s="7"/>
      <c r="C16" s="7"/>
      <c r="D16" s="25">
        <v>0</v>
      </c>
      <c r="E16" s="15" t="s">
        <v>13</v>
      </c>
      <c r="F16" s="74" t="s">
        <v>16</v>
      </c>
      <c r="G16" s="7"/>
      <c r="H16" s="7"/>
      <c r="I16" s="7"/>
    </row>
    <row r="17" spans="1:15" ht="23.25" customHeight="1" thickBot="1" x14ac:dyDescent="0.3">
      <c r="A17" s="24" t="s">
        <v>17</v>
      </c>
      <c r="B17" s="7"/>
      <c r="C17" s="7"/>
      <c r="D17" s="25">
        <v>0</v>
      </c>
      <c r="E17" s="15" t="s">
        <v>13</v>
      </c>
      <c r="F17" s="74" t="s">
        <v>18</v>
      </c>
      <c r="G17" s="7"/>
      <c r="H17" s="7"/>
      <c r="I17" s="7"/>
    </row>
    <row r="18" spans="1:15" ht="23.25" customHeight="1" x14ac:dyDescent="0.25">
      <c r="A18" s="24" t="s">
        <v>19</v>
      </c>
      <c r="B18" s="7"/>
      <c r="C18" s="7"/>
      <c r="D18" s="32">
        <f>IF(SUM(D16:D17)&gt;D15,"Check data",SUM(D16:D17))</f>
        <v>0</v>
      </c>
      <c r="E18" s="15" t="s">
        <v>13</v>
      </c>
      <c r="F18" s="23"/>
      <c r="G18" s="7"/>
      <c r="H18" s="7"/>
      <c r="I18" s="7"/>
    </row>
    <row r="19" spans="1:15" ht="23.25" customHeight="1" x14ac:dyDescent="0.25">
      <c r="A19" s="10" t="s">
        <v>20</v>
      </c>
      <c r="B19" s="7"/>
      <c r="C19" s="7"/>
      <c r="D19" s="14"/>
      <c r="E19" s="15"/>
      <c r="F19" s="15"/>
      <c r="G19" s="7"/>
      <c r="H19" s="7"/>
      <c r="I19" s="7"/>
    </row>
    <row r="20" spans="1:15" x14ac:dyDescent="0.25">
      <c r="A20" s="24" t="s">
        <v>21</v>
      </c>
      <c r="B20" s="7"/>
      <c r="C20" s="7"/>
      <c r="D20" s="76">
        <v>0.9</v>
      </c>
      <c r="E20" s="7"/>
      <c r="F20" s="7"/>
      <c r="G20" s="7"/>
      <c r="H20" s="7"/>
      <c r="I20" s="7"/>
    </row>
    <row r="21" spans="1:15" ht="12" customHeight="1" x14ac:dyDescent="0.25">
      <c r="A21" s="24"/>
      <c r="B21" s="7"/>
      <c r="C21" s="7"/>
      <c r="D21" s="14"/>
      <c r="E21" s="7"/>
      <c r="F21" s="7"/>
      <c r="G21" s="7"/>
      <c r="H21" s="7"/>
      <c r="I21" s="7"/>
    </row>
    <row r="22" spans="1:15" ht="26.25" customHeight="1" x14ac:dyDescent="0.25">
      <c r="A22" s="20" t="s">
        <v>22</v>
      </c>
      <c r="B22" s="19"/>
      <c r="C22" s="19"/>
      <c r="D22" s="22"/>
      <c r="E22" s="19"/>
      <c r="F22" s="19"/>
      <c r="G22" s="19"/>
      <c r="H22" s="19"/>
      <c r="I22" s="19"/>
    </row>
    <row r="23" spans="1:15" ht="8.25" customHeight="1" thickBot="1" x14ac:dyDescent="0.3">
      <c r="A23" s="9"/>
      <c r="B23" s="7"/>
      <c r="C23" s="7"/>
      <c r="D23" s="14"/>
      <c r="E23" s="7"/>
      <c r="F23" s="7"/>
      <c r="G23" s="7"/>
      <c r="H23" s="7"/>
      <c r="I23" s="7"/>
    </row>
    <row r="24" spans="1:15" ht="24.75" customHeight="1" thickBot="1" x14ac:dyDescent="0.3">
      <c r="A24" s="24" t="s">
        <v>23</v>
      </c>
      <c r="B24" s="7"/>
      <c r="C24" s="7"/>
      <c r="D24" s="25" t="s">
        <v>24</v>
      </c>
      <c r="E24" s="7"/>
      <c r="F24" s="74" t="s">
        <v>25</v>
      </c>
      <c r="G24" s="7"/>
      <c r="H24" s="7"/>
      <c r="I24" s="7"/>
    </row>
    <row r="25" spans="1:15" ht="24.75" customHeight="1" x14ac:dyDescent="0.25">
      <c r="A25" s="24" t="s">
        <v>26</v>
      </c>
      <c r="B25" s="7"/>
      <c r="C25" s="7"/>
      <c r="D25" s="32">
        <f>IF(D24="sand",8,IF(D24="Sandy Clay", 0.8, IF(D24="Clayey Sand", 1.7)))</f>
        <v>1.7</v>
      </c>
      <c r="E25" s="23" t="s">
        <v>27</v>
      </c>
      <c r="F25" s="33">
        <f>D25/86400</f>
        <v>1.9675925925925925E-5</v>
      </c>
      <c r="G25" s="15" t="s">
        <v>28</v>
      </c>
      <c r="H25" s="7"/>
      <c r="I25" s="7"/>
    </row>
    <row r="26" spans="1:15" ht="24.75" customHeight="1" x14ac:dyDescent="0.25">
      <c r="A26" s="10" t="s">
        <v>29</v>
      </c>
      <c r="B26" s="7"/>
      <c r="C26" s="7"/>
      <c r="D26" s="14"/>
      <c r="E26" s="23"/>
      <c r="F26" s="15"/>
      <c r="G26" s="15"/>
      <c r="H26" s="7"/>
      <c r="I26" s="7"/>
    </row>
    <row r="27" spans="1:15" ht="23.25" customHeight="1" x14ac:dyDescent="0.25">
      <c r="A27" s="24" t="s">
        <v>30</v>
      </c>
      <c r="B27" s="7"/>
      <c r="C27" s="7"/>
      <c r="D27" s="32">
        <v>0.5</v>
      </c>
      <c r="E27" s="7"/>
      <c r="F27" s="7"/>
      <c r="G27" s="7"/>
      <c r="H27" s="7"/>
      <c r="I27" s="7"/>
    </row>
    <row r="28" spans="1:15" ht="18" x14ac:dyDescent="0.25">
      <c r="A28" s="9" t="s">
        <v>31</v>
      </c>
      <c r="B28" s="7"/>
      <c r="C28" s="7"/>
      <c r="D28" s="7"/>
      <c r="E28" s="7"/>
      <c r="F28" s="7"/>
      <c r="G28" s="7"/>
      <c r="H28" s="7"/>
      <c r="I28" s="7"/>
    </row>
    <row r="29" spans="1:15" x14ac:dyDescent="0.25">
      <c r="A29" s="7"/>
      <c r="B29" s="73" t="s">
        <v>32</v>
      </c>
      <c r="C29" s="7"/>
      <c r="D29" s="7"/>
      <c r="E29" s="7"/>
      <c r="F29" s="7"/>
      <c r="G29" s="7"/>
      <c r="H29" s="7"/>
      <c r="I29" s="7"/>
    </row>
    <row r="30" spans="1:15" ht="45" customHeight="1" thickBot="1" x14ac:dyDescent="0.3">
      <c r="A30" s="7"/>
      <c r="B30" s="31" t="s">
        <v>33</v>
      </c>
      <c r="C30" s="31" t="s">
        <v>34</v>
      </c>
      <c r="D30" s="31" t="s">
        <v>35</v>
      </c>
      <c r="E30" s="16" t="s">
        <v>36</v>
      </c>
      <c r="F30" s="16" t="s">
        <v>37</v>
      </c>
      <c r="G30" s="16" t="s">
        <v>38</v>
      </c>
      <c r="H30" s="7"/>
      <c r="I30" s="7"/>
    </row>
    <row r="31" spans="1:15" ht="42.75" customHeight="1" thickBot="1" x14ac:dyDescent="0.3">
      <c r="A31" s="7"/>
      <c r="B31" s="25">
        <v>1800</v>
      </c>
      <c r="C31" s="25">
        <v>2400</v>
      </c>
      <c r="D31" s="25">
        <v>10</v>
      </c>
      <c r="E31" s="30">
        <f>IF(OR(C31=0,B31=0),0,PI()*B31*B31*D31*0.25*0.001*0.001*0.001*C31)</f>
        <v>61.072561185785574</v>
      </c>
      <c r="F31" s="28">
        <f>IF(OR(C31=0,B31=0),0,PI()*B31*B31*0.25*0.001*0.001*D31)</f>
        <v>25.446900494077322</v>
      </c>
      <c r="G31" s="29">
        <f>IF(ISERROR(((-1)*(4.6*B31*0.001/(4*$F$25))*LOG10((B31/4)/(C31+B31/4)))/3600),0,((-1)*(4.6*B31*0.001/(4*$F$25))*LOG10((B31/4)/(C31+B31/4)))/3600)</f>
        <v>23.426526447566889</v>
      </c>
      <c r="H31" s="7"/>
      <c r="I31" s="7"/>
      <c r="K31" s="14"/>
      <c r="L31" s="14"/>
      <c r="M31" s="14"/>
      <c r="N31" s="14"/>
      <c r="O31" s="14"/>
    </row>
    <row r="32" spans="1:15" ht="42.75" customHeight="1" thickBot="1" x14ac:dyDescent="0.3">
      <c r="A32" s="7"/>
      <c r="B32" s="25">
        <v>0</v>
      </c>
      <c r="C32" s="25">
        <v>0</v>
      </c>
      <c r="D32" s="25"/>
      <c r="E32" s="30">
        <f t="shared" ref="E32:E35" si="0">IF(OR(C32=0,B32=0),0,PI()*B32*B32*D32*0.25*0.001*0.001*0.001*C32)</f>
        <v>0</v>
      </c>
      <c r="F32" s="28">
        <f t="shared" ref="F32:F35" si="1">IF(OR(C32=0,B32=0),0,PI()*B32*B32*0.25*0.001*0.001*D32)</f>
        <v>0</v>
      </c>
      <c r="G32" s="29">
        <f t="shared" ref="G32:G35" si="2">IF(ISERROR(((-1)*(4.6*B32*0.001/(4*$F$25))*LOG10((B32/4)/(C32+B32/4)))/3600),0,((-1)*(4.6*B32*0.001/(4*$F$25))*LOG10((B32/4)/(C32+B32/4)))/3600)</f>
        <v>0</v>
      </c>
      <c r="H32" s="7"/>
      <c r="I32" s="7"/>
    </row>
    <row r="33" spans="1:19" ht="42.75" customHeight="1" thickBot="1" x14ac:dyDescent="0.3">
      <c r="A33" s="7"/>
      <c r="B33" s="25">
        <v>0</v>
      </c>
      <c r="C33" s="25">
        <v>0</v>
      </c>
      <c r="D33" s="25"/>
      <c r="E33" s="30">
        <f t="shared" si="0"/>
        <v>0</v>
      </c>
      <c r="F33" s="28">
        <f t="shared" si="1"/>
        <v>0</v>
      </c>
      <c r="G33" s="29">
        <f t="shared" si="2"/>
        <v>0</v>
      </c>
      <c r="H33" s="7"/>
      <c r="I33" s="7"/>
    </row>
    <row r="34" spans="1:19" ht="42.75" customHeight="1" thickBot="1" x14ac:dyDescent="0.3">
      <c r="A34" s="7"/>
      <c r="B34" s="25">
        <v>0</v>
      </c>
      <c r="C34" s="25">
        <v>0</v>
      </c>
      <c r="D34" s="25"/>
      <c r="E34" s="30">
        <f t="shared" si="0"/>
        <v>0</v>
      </c>
      <c r="F34" s="28">
        <f t="shared" si="1"/>
        <v>0</v>
      </c>
      <c r="G34" s="29">
        <f t="shared" si="2"/>
        <v>0</v>
      </c>
      <c r="H34" s="7"/>
      <c r="I34" s="7"/>
    </row>
    <row r="35" spans="1:19" ht="42.75" customHeight="1" thickBot="1" x14ac:dyDescent="0.3">
      <c r="A35" s="7"/>
      <c r="B35" s="25">
        <v>0</v>
      </c>
      <c r="C35" s="25">
        <v>0</v>
      </c>
      <c r="D35" s="25"/>
      <c r="E35" s="69">
        <f t="shared" si="0"/>
        <v>0</v>
      </c>
      <c r="F35" s="71">
        <f t="shared" si="1"/>
        <v>0</v>
      </c>
      <c r="G35" s="29">
        <f t="shared" si="2"/>
        <v>0</v>
      </c>
      <c r="H35" s="7"/>
      <c r="I35" s="7"/>
    </row>
    <row r="36" spans="1:19" ht="15.75" thickBot="1" x14ac:dyDescent="0.3">
      <c r="A36" s="7"/>
      <c r="B36" s="7"/>
      <c r="C36" s="7"/>
      <c r="D36" s="68" t="s">
        <v>39</v>
      </c>
      <c r="E36" s="70">
        <f>SUM(E31:E35)</f>
        <v>61.072561185785574</v>
      </c>
      <c r="F36" s="70">
        <f>SUM(F31:F35)</f>
        <v>25.446900494077322</v>
      </c>
      <c r="G36" s="72">
        <f>MAX(G31:G35)</f>
        <v>23.426526447566889</v>
      </c>
      <c r="H36" s="7"/>
      <c r="I36" s="7"/>
    </row>
    <row r="37" spans="1:19" x14ac:dyDescent="0.25">
      <c r="A37" s="7"/>
      <c r="B37" s="7"/>
      <c r="C37" s="7"/>
      <c r="D37" s="7"/>
      <c r="E37" s="7"/>
      <c r="F37" s="7"/>
      <c r="G37" s="7"/>
      <c r="H37" s="7"/>
      <c r="I37" s="7"/>
    </row>
    <row r="38" spans="1:19" x14ac:dyDescent="0.25">
      <c r="A38" s="24" t="s">
        <v>40</v>
      </c>
      <c r="B38" s="7"/>
      <c r="C38" s="7"/>
      <c r="D38" s="7"/>
      <c r="E38" s="7"/>
      <c r="F38" s="7"/>
      <c r="G38" s="7"/>
      <c r="H38" s="7"/>
      <c r="I38" s="7"/>
    </row>
    <row r="39" spans="1:19" x14ac:dyDescent="0.25">
      <c r="A39" s="24" t="s">
        <v>41</v>
      </c>
      <c r="B39" s="7"/>
      <c r="C39" s="7"/>
      <c r="D39" s="17">
        <v>0.01</v>
      </c>
      <c r="E39" s="7"/>
      <c r="F39" s="7"/>
      <c r="G39" s="7" t="s">
        <v>42</v>
      </c>
      <c r="H39" s="7"/>
      <c r="I39" s="7"/>
    </row>
    <row r="40" spans="1:19" hidden="1" x14ac:dyDescent="0.25">
      <c r="A40" s="24" t="s">
        <v>43</v>
      </c>
      <c r="B40" s="7"/>
      <c r="C40" s="7"/>
      <c r="D40" s="11">
        <v>45</v>
      </c>
      <c r="E40" s="7" t="s">
        <v>44</v>
      </c>
      <c r="F40" s="7"/>
      <c r="G40" s="7"/>
      <c r="H40" s="7"/>
      <c r="I40" s="7"/>
    </row>
    <row r="41" spans="1:19" hidden="1" x14ac:dyDescent="0.25">
      <c r="A41" s="24" t="s">
        <v>45</v>
      </c>
      <c r="B41" s="7"/>
      <c r="C41" s="7"/>
      <c r="D41" s="34">
        <f>IF('Soakwell Calculator'!D39=2%,LOOKUP('Soakwell Calculator'!D40,Analysis!A2:A30,Analysis!C2:C30), IF('Soakwell Calculator'!D39=1%,LOOKUP('Soakwell Calculator'!D40,Analysis!A2:A30,Analysis!B2:B30)))</f>
        <v>52.4</v>
      </c>
      <c r="E41" s="7"/>
      <c r="F41" s="7"/>
      <c r="G41" s="7"/>
      <c r="H41" s="7"/>
      <c r="I41" s="7"/>
    </row>
    <row r="42" spans="1:19" hidden="1" x14ac:dyDescent="0.25">
      <c r="A42" s="24" t="s">
        <v>46</v>
      </c>
      <c r="B42" s="7"/>
      <c r="C42" s="7"/>
      <c r="D42" s="34">
        <f>(D20*D41*D40*D18/60)/1000</f>
        <v>0</v>
      </c>
      <c r="E42" s="7"/>
      <c r="F42" s="7"/>
      <c r="G42" s="7"/>
      <c r="H42" s="7"/>
      <c r="I42" s="7"/>
    </row>
    <row r="43" spans="1:19" ht="24.75" customHeight="1" x14ac:dyDescent="0.25">
      <c r="A43" s="24" t="s">
        <v>47</v>
      </c>
      <c r="B43" s="7"/>
      <c r="C43" s="7"/>
      <c r="D43" s="35">
        <f>SQRT(F36*4/PI())</f>
        <v>5.6920997883030831</v>
      </c>
      <c r="E43" s="7" t="s">
        <v>48</v>
      </c>
      <c r="F43" s="7"/>
      <c r="G43" s="7"/>
      <c r="H43" s="7"/>
      <c r="I43" s="7"/>
    </row>
    <row r="44" spans="1:19" ht="15.75" thickBot="1" x14ac:dyDescent="0.3">
      <c r="A44" s="24" t="s">
        <v>49</v>
      </c>
      <c r="B44" s="7"/>
      <c r="C44" s="7"/>
      <c r="D44" s="7"/>
      <c r="E44" s="7"/>
      <c r="F44" s="7"/>
      <c r="G44" s="7"/>
      <c r="H44" s="7"/>
      <c r="I44" s="7"/>
    </row>
    <row r="45" spans="1:19" ht="93.75" customHeight="1" thickBot="1" x14ac:dyDescent="0.3">
      <c r="A45" s="26" t="s">
        <v>50</v>
      </c>
      <c r="B45" s="26" t="s">
        <v>51</v>
      </c>
      <c r="C45" s="26" t="s">
        <v>52</v>
      </c>
      <c r="D45" s="26" t="s">
        <v>53</v>
      </c>
      <c r="E45" s="26" t="s">
        <v>54</v>
      </c>
      <c r="F45" s="26" t="s">
        <v>55</v>
      </c>
      <c r="G45" s="27" t="s">
        <v>56</v>
      </c>
      <c r="H45" s="26" t="s">
        <v>57</v>
      </c>
      <c r="I45" s="26" t="s">
        <v>58</v>
      </c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ht="17.25" customHeight="1" x14ac:dyDescent="0.25">
      <c r="A46" s="75">
        <v>1</v>
      </c>
      <c r="B46" s="75">
        <v>267</v>
      </c>
      <c r="C46" s="36">
        <f t="shared" ref="C46:C74" si="3">$D$20*$D$18*B46/1000*A46/60</f>
        <v>0</v>
      </c>
      <c r="D46" s="37">
        <f t="shared" ref="D46:D74" si="4">120*$F$36*$F$25*$D$27*A46</f>
        <v>3.0041479749952391E-2</v>
      </c>
      <c r="E46" s="38">
        <f>C46-D46</f>
        <v>-3.0041479749952391E-2</v>
      </c>
      <c r="F46" s="39">
        <f t="shared" ref="F46:F74" si="5">$E$36</f>
        <v>61.072561185785574</v>
      </c>
      <c r="G46" s="36">
        <f>IF(E46*4/(PI()*$D$43*$D$43)&gt;0, E46*4/(PI()*$D$43*$D$43),0)</f>
        <v>0</v>
      </c>
      <c r="H46" s="36">
        <f t="shared" ref="H46:H74" si="6">IF(ISERROR(((4.6*$D$43/(4*$F$25)*LOG10($D$43*0.25/(G46+$D$43*0.25)))*(-1))/3600),0,((4.6*$D$43/(4*$F$25)*LOG10($D$43*0.25/(G46+$D$43*0.25)))*(-1))/3600)</f>
        <v>0</v>
      </c>
      <c r="I46" s="40" t="str">
        <f>IF(AND(H46&lt;84,F46&gt;=E46),"Acceptable","Review size or number")</f>
        <v>Acceptable</v>
      </c>
    </row>
    <row r="47" spans="1:19" x14ac:dyDescent="0.25">
      <c r="A47" s="75">
        <v>2</v>
      </c>
      <c r="B47" s="75">
        <v>226</v>
      </c>
      <c r="C47" s="41">
        <f t="shared" si="3"/>
        <v>0</v>
      </c>
      <c r="D47" s="42">
        <f t="shared" si="4"/>
        <v>6.0082959499904783E-2</v>
      </c>
      <c r="E47" s="43">
        <f t="shared" ref="E47:E74" si="7">C47-D47</f>
        <v>-6.0082959499904783E-2</v>
      </c>
      <c r="F47" s="44">
        <f t="shared" si="5"/>
        <v>61.072561185785574</v>
      </c>
      <c r="G47" s="41">
        <f t="shared" ref="G47:G74" si="8">IF(E47*4/(PI()*$D$43*$D$43)&gt;0, E47*4/(PI()*$D$43*$D$43),0)</f>
        <v>0</v>
      </c>
      <c r="H47" s="41">
        <f t="shared" si="6"/>
        <v>0</v>
      </c>
      <c r="I47" s="45" t="str">
        <f>IF(AND(H47&lt;84,F47&gt;=E47),"Acceptable","Review size or number")</f>
        <v>Acceptable</v>
      </c>
    </row>
    <row r="48" spans="1:19" x14ac:dyDescent="0.25">
      <c r="A48" s="75">
        <v>3</v>
      </c>
      <c r="B48" s="75">
        <v>204</v>
      </c>
      <c r="C48" s="41">
        <f t="shared" si="3"/>
        <v>0</v>
      </c>
      <c r="D48" s="42">
        <f t="shared" si="4"/>
        <v>9.0124439249857177E-2</v>
      </c>
      <c r="E48" s="43">
        <f t="shared" si="7"/>
        <v>-9.0124439249857177E-2</v>
      </c>
      <c r="F48" s="44">
        <f t="shared" si="5"/>
        <v>61.072561185785574</v>
      </c>
      <c r="G48" s="41">
        <f t="shared" si="8"/>
        <v>0</v>
      </c>
      <c r="H48" s="41">
        <f t="shared" si="6"/>
        <v>0</v>
      </c>
      <c r="I48" s="45" t="str">
        <f t="shared" ref="I48:I54" si="9">IF(AND(H48&lt;84,F48&gt;=E48),"Acceptable","Review size or number")</f>
        <v>Acceptable</v>
      </c>
    </row>
    <row r="49" spans="1:9" x14ac:dyDescent="0.25">
      <c r="A49" s="75">
        <v>4</v>
      </c>
      <c r="B49" s="75">
        <v>187</v>
      </c>
      <c r="C49" s="41">
        <f t="shared" si="3"/>
        <v>0</v>
      </c>
      <c r="D49" s="42">
        <f t="shared" si="4"/>
        <v>0.12016591899980957</v>
      </c>
      <c r="E49" s="43">
        <f t="shared" si="7"/>
        <v>-0.12016591899980957</v>
      </c>
      <c r="F49" s="44">
        <f t="shared" si="5"/>
        <v>61.072561185785574</v>
      </c>
      <c r="G49" s="41">
        <f t="shared" si="8"/>
        <v>0</v>
      </c>
      <c r="H49" s="41">
        <f t="shared" si="6"/>
        <v>0</v>
      </c>
      <c r="I49" s="45" t="str">
        <f t="shared" si="9"/>
        <v>Acceptable</v>
      </c>
    </row>
    <row r="50" spans="1:9" x14ac:dyDescent="0.25">
      <c r="A50" s="75">
        <v>5</v>
      </c>
      <c r="B50" s="75">
        <v>173</v>
      </c>
      <c r="C50" s="41">
        <f t="shared" si="3"/>
        <v>0</v>
      </c>
      <c r="D50" s="42">
        <f t="shared" si="4"/>
        <v>0.15020739874976197</v>
      </c>
      <c r="E50" s="43">
        <f t="shared" si="7"/>
        <v>-0.15020739874976197</v>
      </c>
      <c r="F50" s="44">
        <f t="shared" si="5"/>
        <v>61.072561185785574</v>
      </c>
      <c r="G50" s="41">
        <f t="shared" si="8"/>
        <v>0</v>
      </c>
      <c r="H50" s="41">
        <f t="shared" si="6"/>
        <v>0</v>
      </c>
      <c r="I50" s="45" t="str">
        <f t="shared" si="9"/>
        <v>Acceptable</v>
      </c>
    </row>
    <row r="51" spans="1:9" x14ac:dyDescent="0.25">
      <c r="A51" s="75">
        <v>10</v>
      </c>
      <c r="B51" s="75">
        <v>127</v>
      </c>
      <c r="C51" s="41">
        <f t="shared" si="3"/>
        <v>0</v>
      </c>
      <c r="D51" s="42">
        <f t="shared" si="4"/>
        <v>0.30041479749952393</v>
      </c>
      <c r="E51" s="43">
        <f t="shared" si="7"/>
        <v>-0.30041479749952393</v>
      </c>
      <c r="F51" s="44">
        <f t="shared" si="5"/>
        <v>61.072561185785574</v>
      </c>
      <c r="G51" s="41">
        <f t="shared" si="8"/>
        <v>0</v>
      </c>
      <c r="H51" s="41">
        <f t="shared" si="6"/>
        <v>0</v>
      </c>
      <c r="I51" s="45" t="str">
        <f t="shared" si="9"/>
        <v>Acceptable</v>
      </c>
    </row>
    <row r="52" spans="1:9" x14ac:dyDescent="0.25">
      <c r="A52" s="75">
        <v>15</v>
      </c>
      <c r="B52" s="75">
        <v>102</v>
      </c>
      <c r="C52" s="41">
        <f t="shared" si="3"/>
        <v>0</v>
      </c>
      <c r="D52" s="42">
        <f t="shared" si="4"/>
        <v>0.45062219624928584</v>
      </c>
      <c r="E52" s="43">
        <f t="shared" si="7"/>
        <v>-0.45062219624928584</v>
      </c>
      <c r="F52" s="44">
        <f t="shared" si="5"/>
        <v>61.072561185785574</v>
      </c>
      <c r="G52" s="41">
        <f t="shared" si="8"/>
        <v>0</v>
      </c>
      <c r="H52" s="41">
        <f t="shared" si="6"/>
        <v>0</v>
      </c>
      <c r="I52" s="45" t="str">
        <f t="shared" si="9"/>
        <v>Acceptable</v>
      </c>
    </row>
    <row r="53" spans="1:9" x14ac:dyDescent="0.25">
      <c r="A53" s="75">
        <v>20</v>
      </c>
      <c r="B53" s="75">
        <v>86.3</v>
      </c>
      <c r="C53" s="41">
        <f t="shared" si="3"/>
        <v>0</v>
      </c>
      <c r="D53" s="42">
        <f t="shared" si="4"/>
        <v>0.60082959499904787</v>
      </c>
      <c r="E53" s="43">
        <f t="shared" si="7"/>
        <v>-0.60082959499904787</v>
      </c>
      <c r="F53" s="44">
        <f t="shared" si="5"/>
        <v>61.072561185785574</v>
      </c>
      <c r="G53" s="41">
        <f t="shared" si="8"/>
        <v>0</v>
      </c>
      <c r="H53" s="41">
        <f t="shared" si="6"/>
        <v>0</v>
      </c>
      <c r="I53" s="45" t="str">
        <f t="shared" si="9"/>
        <v>Acceptable</v>
      </c>
    </row>
    <row r="54" spans="1:9" x14ac:dyDescent="0.25">
      <c r="A54" s="75">
        <v>25</v>
      </c>
      <c r="B54" s="75">
        <v>75.400000000000006</v>
      </c>
      <c r="C54" s="41">
        <f t="shared" si="3"/>
        <v>0</v>
      </c>
      <c r="D54" s="42">
        <f t="shared" si="4"/>
        <v>0.75103699374880983</v>
      </c>
      <c r="E54" s="43">
        <f t="shared" si="7"/>
        <v>-0.75103699374880983</v>
      </c>
      <c r="F54" s="44">
        <f t="shared" si="5"/>
        <v>61.072561185785574</v>
      </c>
      <c r="G54" s="41">
        <f t="shared" si="8"/>
        <v>0</v>
      </c>
      <c r="H54" s="41">
        <f t="shared" si="6"/>
        <v>0</v>
      </c>
      <c r="I54" s="45" t="str">
        <f t="shared" si="9"/>
        <v>Acceptable</v>
      </c>
    </row>
    <row r="55" spans="1:9" x14ac:dyDescent="0.25">
      <c r="A55" s="75">
        <v>30</v>
      </c>
      <c r="B55" s="75">
        <v>67.400000000000006</v>
      </c>
      <c r="C55" s="41">
        <f t="shared" si="3"/>
        <v>0</v>
      </c>
      <c r="D55" s="42">
        <f t="shared" si="4"/>
        <v>0.90124439249857169</v>
      </c>
      <c r="E55" s="43">
        <f t="shared" si="7"/>
        <v>-0.90124439249857169</v>
      </c>
      <c r="F55" s="44">
        <f t="shared" si="5"/>
        <v>61.072561185785574</v>
      </c>
      <c r="G55" s="41">
        <f t="shared" si="8"/>
        <v>0</v>
      </c>
      <c r="H55" s="41">
        <f t="shared" si="6"/>
        <v>0</v>
      </c>
      <c r="I55" s="45" t="str">
        <f t="shared" ref="I55:I74" si="10">IF(AND(H55&lt;84,F55&gt;=E55),"Acceptable","Review size or number")</f>
        <v>Acceptable</v>
      </c>
    </row>
    <row r="56" spans="1:9" x14ac:dyDescent="0.25">
      <c r="A56" s="75">
        <v>45</v>
      </c>
      <c r="B56" s="75">
        <v>52.4</v>
      </c>
      <c r="C56" s="41">
        <f t="shared" si="3"/>
        <v>0</v>
      </c>
      <c r="D56" s="42">
        <f t="shared" si="4"/>
        <v>1.3518665887478576</v>
      </c>
      <c r="E56" s="43">
        <f t="shared" si="7"/>
        <v>-1.3518665887478576</v>
      </c>
      <c r="F56" s="44">
        <f t="shared" si="5"/>
        <v>61.072561185785574</v>
      </c>
      <c r="G56" s="41">
        <f t="shared" si="8"/>
        <v>0</v>
      </c>
      <c r="H56" s="41">
        <f t="shared" si="6"/>
        <v>0</v>
      </c>
      <c r="I56" s="45" t="str">
        <f t="shared" si="10"/>
        <v>Acceptable</v>
      </c>
    </row>
    <row r="57" spans="1:9" x14ac:dyDescent="0.25">
      <c r="A57" s="75">
        <v>60</v>
      </c>
      <c r="B57" s="75">
        <v>43.8</v>
      </c>
      <c r="C57" s="41">
        <f t="shared" si="3"/>
        <v>0</v>
      </c>
      <c r="D57" s="42">
        <f t="shared" si="4"/>
        <v>1.8024887849971434</v>
      </c>
      <c r="E57" s="43">
        <f t="shared" si="7"/>
        <v>-1.8024887849971434</v>
      </c>
      <c r="F57" s="44">
        <f t="shared" si="5"/>
        <v>61.072561185785574</v>
      </c>
      <c r="G57" s="41">
        <f t="shared" si="8"/>
        <v>0</v>
      </c>
      <c r="H57" s="41">
        <f t="shared" si="6"/>
        <v>0</v>
      </c>
      <c r="I57" s="45" t="str">
        <f t="shared" si="10"/>
        <v>Acceptable</v>
      </c>
    </row>
    <row r="58" spans="1:9" x14ac:dyDescent="0.25">
      <c r="A58" s="75">
        <v>90</v>
      </c>
      <c r="B58" s="75">
        <v>34.200000000000003</v>
      </c>
      <c r="C58" s="41">
        <f t="shared" si="3"/>
        <v>0</v>
      </c>
      <c r="D58" s="42">
        <f t="shared" si="4"/>
        <v>2.7037331774957152</v>
      </c>
      <c r="E58" s="43">
        <f t="shared" si="7"/>
        <v>-2.7037331774957152</v>
      </c>
      <c r="F58" s="44">
        <f t="shared" si="5"/>
        <v>61.072561185785574</v>
      </c>
      <c r="G58" s="41">
        <f t="shared" si="8"/>
        <v>0</v>
      </c>
      <c r="H58" s="41">
        <f t="shared" si="6"/>
        <v>0</v>
      </c>
      <c r="I58" s="45" t="str">
        <f t="shared" si="10"/>
        <v>Acceptable</v>
      </c>
    </row>
    <row r="59" spans="1:9" x14ac:dyDescent="0.25">
      <c r="A59" s="75">
        <v>120</v>
      </c>
      <c r="B59" s="75">
        <v>28.8</v>
      </c>
      <c r="C59" s="41">
        <f t="shared" si="3"/>
        <v>0</v>
      </c>
      <c r="D59" s="42">
        <f t="shared" si="4"/>
        <v>3.6049775699942868</v>
      </c>
      <c r="E59" s="43">
        <f t="shared" si="7"/>
        <v>-3.6049775699942868</v>
      </c>
      <c r="F59" s="44">
        <f t="shared" si="5"/>
        <v>61.072561185785574</v>
      </c>
      <c r="G59" s="41">
        <f t="shared" si="8"/>
        <v>0</v>
      </c>
      <c r="H59" s="41">
        <f t="shared" si="6"/>
        <v>0</v>
      </c>
      <c r="I59" s="45" t="str">
        <f t="shared" si="10"/>
        <v>Acceptable</v>
      </c>
    </row>
    <row r="60" spans="1:9" x14ac:dyDescent="0.25">
      <c r="A60" s="75">
        <v>180</v>
      </c>
      <c r="B60" s="75">
        <v>22.7</v>
      </c>
      <c r="C60" s="41">
        <f t="shared" si="3"/>
        <v>0</v>
      </c>
      <c r="D60" s="42">
        <f t="shared" si="4"/>
        <v>5.4074663549914304</v>
      </c>
      <c r="E60" s="43">
        <f t="shared" si="7"/>
        <v>-5.4074663549914304</v>
      </c>
      <c r="F60" s="44">
        <f t="shared" si="5"/>
        <v>61.072561185785574</v>
      </c>
      <c r="G60" s="41">
        <f t="shared" si="8"/>
        <v>0</v>
      </c>
      <c r="H60" s="41">
        <f t="shared" si="6"/>
        <v>0</v>
      </c>
      <c r="I60" s="45" t="str">
        <f t="shared" si="10"/>
        <v>Acceptable</v>
      </c>
    </row>
    <row r="61" spans="1:9" x14ac:dyDescent="0.25">
      <c r="A61" s="75">
        <v>270</v>
      </c>
      <c r="B61" s="75">
        <v>17.8</v>
      </c>
      <c r="C61" s="41">
        <f t="shared" si="3"/>
        <v>0</v>
      </c>
      <c r="D61" s="42">
        <f t="shared" si="4"/>
        <v>8.1111995324871451</v>
      </c>
      <c r="E61" s="43">
        <f t="shared" si="7"/>
        <v>-8.1111995324871451</v>
      </c>
      <c r="F61" s="44">
        <f t="shared" si="5"/>
        <v>61.072561185785574</v>
      </c>
      <c r="G61" s="41">
        <f t="shared" si="8"/>
        <v>0</v>
      </c>
      <c r="H61" s="41">
        <f t="shared" si="6"/>
        <v>0</v>
      </c>
      <c r="I61" s="45" t="str">
        <f t="shared" si="10"/>
        <v>Acceptable</v>
      </c>
    </row>
    <row r="62" spans="1:9" x14ac:dyDescent="0.25">
      <c r="A62" s="75">
        <v>360</v>
      </c>
      <c r="B62" s="75">
        <v>15</v>
      </c>
      <c r="C62" s="41">
        <f t="shared" si="3"/>
        <v>0</v>
      </c>
      <c r="D62" s="42">
        <f t="shared" si="4"/>
        <v>10.814932709982861</v>
      </c>
      <c r="E62" s="43">
        <f t="shared" si="7"/>
        <v>-10.814932709982861</v>
      </c>
      <c r="F62" s="44">
        <f t="shared" si="5"/>
        <v>61.072561185785574</v>
      </c>
      <c r="G62" s="41">
        <f t="shared" si="8"/>
        <v>0</v>
      </c>
      <c r="H62" s="41">
        <f t="shared" si="6"/>
        <v>0</v>
      </c>
      <c r="I62" s="45" t="str">
        <f t="shared" si="10"/>
        <v>Acceptable</v>
      </c>
    </row>
    <row r="63" spans="1:9" x14ac:dyDescent="0.25">
      <c r="A63" s="75">
        <v>540</v>
      </c>
      <c r="B63" s="75">
        <v>11.6</v>
      </c>
      <c r="C63" s="41">
        <f t="shared" si="3"/>
        <v>0</v>
      </c>
      <c r="D63" s="42">
        <f t="shared" si="4"/>
        <v>16.22239906497429</v>
      </c>
      <c r="E63" s="43">
        <f t="shared" si="7"/>
        <v>-16.22239906497429</v>
      </c>
      <c r="F63" s="44">
        <f t="shared" si="5"/>
        <v>61.072561185785574</v>
      </c>
      <c r="G63" s="41">
        <f t="shared" si="8"/>
        <v>0</v>
      </c>
      <c r="H63" s="41">
        <f t="shared" si="6"/>
        <v>0</v>
      </c>
      <c r="I63" s="45" t="str">
        <f t="shared" si="10"/>
        <v>Acceptable</v>
      </c>
    </row>
    <row r="64" spans="1:9" x14ac:dyDescent="0.25">
      <c r="A64" s="75">
        <v>720</v>
      </c>
      <c r="B64" s="75">
        <v>9.58</v>
      </c>
      <c r="C64" s="41">
        <f t="shared" si="3"/>
        <v>0</v>
      </c>
      <c r="D64" s="42">
        <f t="shared" si="4"/>
        <v>21.629865419965721</v>
      </c>
      <c r="E64" s="43">
        <f t="shared" si="7"/>
        <v>-21.629865419965721</v>
      </c>
      <c r="F64" s="44">
        <f t="shared" si="5"/>
        <v>61.072561185785574</v>
      </c>
      <c r="G64" s="41">
        <f t="shared" si="8"/>
        <v>0</v>
      </c>
      <c r="H64" s="41">
        <f t="shared" si="6"/>
        <v>0</v>
      </c>
      <c r="I64" s="45" t="str">
        <f t="shared" si="10"/>
        <v>Acceptable</v>
      </c>
    </row>
    <row r="65" spans="1:9" x14ac:dyDescent="0.25">
      <c r="A65" s="75">
        <v>1080</v>
      </c>
      <c r="B65" s="75">
        <v>7.16</v>
      </c>
      <c r="C65" s="41">
        <f t="shared" si="3"/>
        <v>0</v>
      </c>
      <c r="D65" s="42">
        <f t="shared" si="4"/>
        <v>32.44479812994858</v>
      </c>
      <c r="E65" s="43">
        <f t="shared" si="7"/>
        <v>-32.44479812994858</v>
      </c>
      <c r="F65" s="44">
        <f t="shared" si="5"/>
        <v>61.072561185785574</v>
      </c>
      <c r="G65" s="41">
        <f t="shared" si="8"/>
        <v>0</v>
      </c>
      <c r="H65" s="41">
        <f t="shared" si="6"/>
        <v>0</v>
      </c>
      <c r="I65" s="45" t="str">
        <f t="shared" si="10"/>
        <v>Acceptable</v>
      </c>
    </row>
    <row r="66" spans="1:9" x14ac:dyDescent="0.25">
      <c r="A66" s="75">
        <v>1440</v>
      </c>
      <c r="B66" s="75">
        <v>5.73</v>
      </c>
      <c r="C66" s="41">
        <f t="shared" si="3"/>
        <v>0</v>
      </c>
      <c r="D66" s="42">
        <f t="shared" si="4"/>
        <v>43.259730839931443</v>
      </c>
      <c r="E66" s="43">
        <f t="shared" si="7"/>
        <v>-43.259730839931443</v>
      </c>
      <c r="F66" s="44">
        <f t="shared" si="5"/>
        <v>61.072561185785574</v>
      </c>
      <c r="G66" s="41">
        <f t="shared" si="8"/>
        <v>0</v>
      </c>
      <c r="H66" s="41">
        <f t="shared" si="6"/>
        <v>0</v>
      </c>
      <c r="I66" s="45" t="str">
        <f t="shared" si="10"/>
        <v>Acceptable</v>
      </c>
    </row>
    <row r="67" spans="1:9" x14ac:dyDescent="0.25">
      <c r="A67" s="75">
        <v>1800</v>
      </c>
      <c r="B67" s="75">
        <v>4.78</v>
      </c>
      <c r="C67" s="41">
        <f t="shared" si="3"/>
        <v>0</v>
      </c>
      <c r="D67" s="42">
        <f t="shared" si="4"/>
        <v>54.074663549914305</v>
      </c>
      <c r="E67" s="43">
        <f t="shared" si="7"/>
        <v>-54.074663549914305</v>
      </c>
      <c r="F67" s="44">
        <f t="shared" si="5"/>
        <v>61.072561185785574</v>
      </c>
      <c r="G67" s="41">
        <f t="shared" si="8"/>
        <v>0</v>
      </c>
      <c r="H67" s="41">
        <f t="shared" si="6"/>
        <v>0</v>
      </c>
      <c r="I67" s="45" t="str">
        <f t="shared" si="10"/>
        <v>Acceptable</v>
      </c>
    </row>
    <row r="68" spans="1:9" x14ac:dyDescent="0.25">
      <c r="A68" s="75">
        <v>2160</v>
      </c>
      <c r="B68" s="75">
        <v>4.0999999999999996</v>
      </c>
      <c r="C68" s="41">
        <f t="shared" si="3"/>
        <v>0</v>
      </c>
      <c r="D68" s="42">
        <f t="shared" si="4"/>
        <v>64.889596259897161</v>
      </c>
      <c r="E68" s="43">
        <f t="shared" si="7"/>
        <v>-64.889596259897161</v>
      </c>
      <c r="F68" s="44">
        <f t="shared" si="5"/>
        <v>61.072561185785574</v>
      </c>
      <c r="G68" s="41">
        <f t="shared" si="8"/>
        <v>0</v>
      </c>
      <c r="H68" s="41">
        <f t="shared" si="6"/>
        <v>0</v>
      </c>
      <c r="I68" s="45" t="str">
        <f t="shared" si="10"/>
        <v>Acceptable</v>
      </c>
    </row>
    <row r="69" spans="1:9" x14ac:dyDescent="0.25">
      <c r="A69" s="75">
        <v>2880</v>
      </c>
      <c r="B69" s="75">
        <v>3.2</v>
      </c>
      <c r="C69" s="41">
        <f t="shared" si="3"/>
        <v>0</v>
      </c>
      <c r="D69" s="42">
        <f t="shared" si="4"/>
        <v>86.519461679862886</v>
      </c>
      <c r="E69" s="43">
        <f t="shared" si="7"/>
        <v>-86.519461679862886</v>
      </c>
      <c r="F69" s="44">
        <f t="shared" si="5"/>
        <v>61.072561185785574</v>
      </c>
      <c r="G69" s="41">
        <f t="shared" si="8"/>
        <v>0</v>
      </c>
      <c r="H69" s="41">
        <f t="shared" si="6"/>
        <v>0</v>
      </c>
      <c r="I69" s="45" t="str">
        <f t="shared" si="10"/>
        <v>Acceptable</v>
      </c>
    </row>
    <row r="70" spans="1:9" x14ac:dyDescent="0.25">
      <c r="A70" s="75">
        <v>4320</v>
      </c>
      <c r="B70" s="75">
        <v>2.2599999999999998</v>
      </c>
      <c r="C70" s="41">
        <f t="shared" si="3"/>
        <v>0</v>
      </c>
      <c r="D70" s="42">
        <f t="shared" si="4"/>
        <v>129.77919251979432</v>
      </c>
      <c r="E70" s="43">
        <f t="shared" si="7"/>
        <v>-129.77919251979432</v>
      </c>
      <c r="F70" s="44">
        <f t="shared" si="5"/>
        <v>61.072561185785574</v>
      </c>
      <c r="G70" s="41">
        <f t="shared" si="8"/>
        <v>0</v>
      </c>
      <c r="H70" s="41">
        <f t="shared" si="6"/>
        <v>0</v>
      </c>
      <c r="I70" s="45" t="str">
        <f t="shared" si="10"/>
        <v>Acceptable</v>
      </c>
    </row>
    <row r="71" spans="1:9" x14ac:dyDescent="0.25">
      <c r="A71" s="75">
        <v>5760</v>
      </c>
      <c r="B71" s="75">
        <v>1.79</v>
      </c>
      <c r="C71" s="41">
        <f t="shared" si="3"/>
        <v>0</v>
      </c>
      <c r="D71" s="42">
        <f t="shared" si="4"/>
        <v>173.03892335972577</v>
      </c>
      <c r="E71" s="43">
        <f t="shared" si="7"/>
        <v>-173.03892335972577</v>
      </c>
      <c r="F71" s="44">
        <f t="shared" si="5"/>
        <v>61.072561185785574</v>
      </c>
      <c r="G71" s="41">
        <f t="shared" si="8"/>
        <v>0</v>
      </c>
      <c r="H71" s="41">
        <f t="shared" si="6"/>
        <v>0</v>
      </c>
      <c r="I71" s="45" t="str">
        <f t="shared" si="10"/>
        <v>Acceptable</v>
      </c>
    </row>
    <row r="72" spans="1:9" x14ac:dyDescent="0.25">
      <c r="A72" s="75">
        <v>7200</v>
      </c>
      <c r="B72" s="75">
        <v>1.52</v>
      </c>
      <c r="C72" s="41">
        <f t="shared" si="3"/>
        <v>0</v>
      </c>
      <c r="D72" s="42">
        <f t="shared" si="4"/>
        <v>216.29865419965722</v>
      </c>
      <c r="E72" s="43">
        <f t="shared" si="7"/>
        <v>-216.29865419965722</v>
      </c>
      <c r="F72" s="44">
        <f t="shared" si="5"/>
        <v>61.072561185785574</v>
      </c>
      <c r="G72" s="41">
        <f t="shared" si="8"/>
        <v>0</v>
      </c>
      <c r="H72" s="41">
        <f t="shared" si="6"/>
        <v>0</v>
      </c>
      <c r="I72" s="45" t="str">
        <f t="shared" si="10"/>
        <v>Acceptable</v>
      </c>
    </row>
    <row r="73" spans="1:9" x14ac:dyDescent="0.25">
      <c r="A73" s="75">
        <v>8640</v>
      </c>
      <c r="B73" s="75">
        <v>1.36</v>
      </c>
      <c r="C73" s="41">
        <f t="shared" si="3"/>
        <v>0</v>
      </c>
      <c r="D73" s="42">
        <f t="shared" si="4"/>
        <v>259.55838503958864</v>
      </c>
      <c r="E73" s="43">
        <f t="shared" si="7"/>
        <v>-259.55838503958864</v>
      </c>
      <c r="F73" s="44">
        <f t="shared" si="5"/>
        <v>61.072561185785574</v>
      </c>
      <c r="G73" s="41">
        <f t="shared" si="8"/>
        <v>0</v>
      </c>
      <c r="H73" s="41">
        <f t="shared" si="6"/>
        <v>0</v>
      </c>
      <c r="I73" s="45" t="str">
        <f t="shared" si="10"/>
        <v>Acceptable</v>
      </c>
    </row>
    <row r="74" spans="1:9" ht="15.75" thickBot="1" x14ac:dyDescent="0.3">
      <c r="A74" s="75">
        <v>10080</v>
      </c>
      <c r="B74" s="75">
        <v>1.26</v>
      </c>
      <c r="C74" s="46">
        <f t="shared" si="3"/>
        <v>0</v>
      </c>
      <c r="D74" s="47">
        <f t="shared" si="4"/>
        <v>302.81811587952012</v>
      </c>
      <c r="E74" s="48">
        <f t="shared" si="7"/>
        <v>-302.81811587952012</v>
      </c>
      <c r="F74" s="49">
        <f t="shared" si="5"/>
        <v>61.072561185785574</v>
      </c>
      <c r="G74" s="46">
        <f t="shared" si="8"/>
        <v>0</v>
      </c>
      <c r="H74" s="46">
        <f t="shared" si="6"/>
        <v>0</v>
      </c>
      <c r="I74" s="50" t="str">
        <f t="shared" si="10"/>
        <v>Acceptable</v>
      </c>
    </row>
    <row r="75" spans="1:9" x14ac:dyDescent="0.25">
      <c r="A75" s="54" t="s">
        <v>59</v>
      </c>
      <c r="B75" s="11"/>
      <c r="C75" s="11"/>
      <c r="D75" s="11"/>
      <c r="E75" s="11"/>
      <c r="F75" s="11"/>
      <c r="G75" s="11"/>
      <c r="H75" s="7"/>
      <c r="I75" s="7"/>
    </row>
    <row r="76" spans="1:9" x14ac:dyDescent="0.25">
      <c r="A76" s="11"/>
      <c r="B76" s="11"/>
      <c r="C76" s="11"/>
      <c r="D76" s="11"/>
      <c r="E76" s="11"/>
      <c r="F76" s="11"/>
      <c r="G76" s="11"/>
      <c r="H76" s="7"/>
      <c r="I76" s="7"/>
    </row>
    <row r="77" spans="1:9" x14ac:dyDescent="0.25">
      <c r="A77" s="11"/>
      <c r="B77" s="11"/>
      <c r="C77" s="11"/>
      <c r="D77" s="11"/>
      <c r="E77" s="11"/>
      <c r="F77" s="11"/>
      <c r="G77" s="11"/>
      <c r="H77" s="7"/>
      <c r="I77" s="7"/>
    </row>
    <row r="78" spans="1:9" x14ac:dyDescent="0.25">
      <c r="A78" s="11"/>
      <c r="B78" s="11"/>
      <c r="C78" s="11"/>
      <c r="D78" s="11"/>
      <c r="E78" s="11"/>
      <c r="F78" s="11"/>
      <c r="G78" s="11"/>
      <c r="H78" s="7"/>
      <c r="I78" s="7"/>
    </row>
    <row r="79" spans="1:9" x14ac:dyDescent="0.25">
      <c r="A79" s="11"/>
      <c r="B79" s="11"/>
      <c r="C79" s="11"/>
      <c r="D79" s="11"/>
      <c r="E79" s="11"/>
      <c r="F79" s="11"/>
      <c r="G79" s="11"/>
      <c r="H79" s="7"/>
      <c r="I79" s="7"/>
    </row>
    <row r="80" spans="1:9" x14ac:dyDescent="0.25">
      <c r="A80" s="11"/>
      <c r="B80" s="11"/>
      <c r="C80" s="11"/>
      <c r="D80" s="11"/>
      <c r="E80" s="11"/>
      <c r="F80" s="11"/>
      <c r="G80" s="11"/>
      <c r="H80" s="7"/>
      <c r="I80" s="7"/>
    </row>
    <row r="81" spans="1:9" x14ac:dyDescent="0.25">
      <c r="A81" s="11"/>
      <c r="B81" s="11"/>
      <c r="C81" s="11"/>
      <c r="D81" s="11"/>
      <c r="E81" s="11"/>
      <c r="F81" s="11"/>
      <c r="G81" s="11"/>
      <c r="H81" s="7"/>
      <c r="I81" s="7"/>
    </row>
    <row r="82" spans="1:9" hidden="1" x14ac:dyDescent="0.25">
      <c r="A82" s="13"/>
      <c r="B82" s="13"/>
      <c r="C82" s="13"/>
      <c r="D82" s="13"/>
      <c r="E82" s="13"/>
      <c r="F82" s="13"/>
      <c r="G82" s="13"/>
    </row>
    <row r="83" spans="1:9" hidden="1" x14ac:dyDescent="0.25">
      <c r="A83" s="13"/>
      <c r="B83" s="13"/>
      <c r="C83" s="13"/>
      <c r="D83" s="13"/>
      <c r="E83" s="13"/>
      <c r="F83" s="13"/>
      <c r="G83" s="13"/>
    </row>
    <row r="84" spans="1:9" hidden="1" x14ac:dyDescent="0.25">
      <c r="A84" s="13"/>
      <c r="B84" s="13"/>
      <c r="C84" s="13"/>
      <c r="D84" s="13"/>
      <c r="E84" s="13"/>
      <c r="F84" s="13"/>
      <c r="G84" s="13"/>
    </row>
    <row r="85" spans="1:9" hidden="1" x14ac:dyDescent="0.25">
      <c r="A85" s="13"/>
      <c r="B85" s="13"/>
      <c r="C85" s="13"/>
      <c r="D85" s="13"/>
      <c r="E85" s="13"/>
      <c r="F85" s="13"/>
      <c r="G85" s="13"/>
    </row>
    <row r="86" spans="1:9" hidden="1" x14ac:dyDescent="0.25">
      <c r="A86" s="13"/>
      <c r="B86" s="13"/>
      <c r="C86" s="13"/>
      <c r="D86" s="13"/>
      <c r="E86" s="13"/>
      <c r="F86" s="13"/>
      <c r="G86" s="13"/>
    </row>
    <row r="87" spans="1:9" hidden="1" x14ac:dyDescent="0.25">
      <c r="A87" s="13"/>
      <c r="B87" s="13"/>
      <c r="C87" s="13"/>
      <c r="D87" s="13"/>
      <c r="E87" s="13"/>
      <c r="F87" s="13"/>
      <c r="G87" s="13"/>
    </row>
    <row r="88" spans="1:9" hidden="1" x14ac:dyDescent="0.25">
      <c r="A88" s="13"/>
      <c r="B88" s="13"/>
      <c r="C88" s="13"/>
      <c r="D88" s="13"/>
      <c r="E88" s="13"/>
      <c r="F88" s="13"/>
      <c r="G88" s="13"/>
    </row>
    <row r="89" spans="1:9" hidden="1" x14ac:dyDescent="0.25">
      <c r="A89" s="13"/>
      <c r="B89" s="13"/>
      <c r="C89" s="13"/>
      <c r="D89" s="13"/>
      <c r="E89" s="13"/>
      <c r="F89" s="13"/>
      <c r="G89" s="13"/>
    </row>
    <row r="90" spans="1:9" hidden="1" x14ac:dyDescent="0.25">
      <c r="A90" s="13"/>
      <c r="B90" s="13"/>
      <c r="C90" s="13"/>
      <c r="D90" s="13"/>
      <c r="E90" s="13"/>
      <c r="F90" s="13"/>
      <c r="G90" s="13"/>
    </row>
    <row r="91" spans="1:9" hidden="1" x14ac:dyDescent="0.25">
      <c r="A91" s="13"/>
      <c r="B91" s="13"/>
      <c r="C91" s="13"/>
      <c r="D91" s="13"/>
      <c r="E91" s="13"/>
      <c r="F91" s="13"/>
      <c r="G91" s="13"/>
    </row>
    <row r="92" spans="1:9" hidden="1" x14ac:dyDescent="0.25">
      <c r="A92" s="13"/>
      <c r="B92" s="13"/>
      <c r="C92" s="13"/>
      <c r="D92" s="13"/>
      <c r="E92" s="13"/>
      <c r="F92" s="13"/>
      <c r="G92" s="13"/>
    </row>
    <row r="93" spans="1:9" hidden="1" x14ac:dyDescent="0.25">
      <c r="A93" s="13"/>
      <c r="B93" s="13"/>
      <c r="C93" s="13"/>
      <c r="D93" s="13"/>
      <c r="E93" s="13"/>
      <c r="F93" s="13"/>
      <c r="G93" s="13"/>
    </row>
    <row r="94" spans="1:9" hidden="1" x14ac:dyDescent="0.25">
      <c r="A94" s="13"/>
      <c r="B94" s="13"/>
      <c r="C94" s="13"/>
      <c r="D94" s="13"/>
      <c r="E94" s="13"/>
      <c r="F94" s="13"/>
      <c r="G94" s="13"/>
    </row>
    <row r="95" spans="1:9" hidden="1" x14ac:dyDescent="0.25">
      <c r="A95" s="13"/>
      <c r="B95" s="13"/>
      <c r="C95" s="13"/>
      <c r="D95" s="13"/>
      <c r="E95" s="13"/>
      <c r="F95" s="13"/>
      <c r="G95" s="13"/>
    </row>
    <row r="96" spans="1:9" hidden="1" x14ac:dyDescent="0.25">
      <c r="A96" s="13"/>
      <c r="B96" s="13"/>
      <c r="C96" s="13"/>
      <c r="D96" s="13"/>
      <c r="E96" s="13"/>
      <c r="F96" s="13"/>
      <c r="G96" s="13"/>
    </row>
    <row r="97" spans="1:7" hidden="1" x14ac:dyDescent="0.25">
      <c r="A97" s="13"/>
      <c r="B97" s="13"/>
      <c r="C97" s="13"/>
      <c r="D97" s="13"/>
      <c r="E97" s="13"/>
      <c r="F97" s="13"/>
      <c r="G97" s="13"/>
    </row>
    <row r="98" spans="1:7" hidden="1" x14ac:dyDescent="0.25">
      <c r="A98" s="13"/>
      <c r="B98" s="13"/>
      <c r="C98" s="13"/>
      <c r="D98" s="13"/>
      <c r="E98" s="13"/>
      <c r="F98" s="13"/>
      <c r="G98" s="13"/>
    </row>
    <row r="99" spans="1:7" hidden="1" x14ac:dyDescent="0.25">
      <c r="A99" s="13"/>
      <c r="B99" s="13"/>
      <c r="C99" s="13"/>
      <c r="D99" s="13"/>
      <c r="E99" s="13"/>
      <c r="F99" s="13"/>
      <c r="G99" s="13"/>
    </row>
    <row r="100" spans="1:7" hidden="1" x14ac:dyDescent="0.25">
      <c r="A100" s="13"/>
      <c r="B100" s="13"/>
      <c r="C100" s="13"/>
      <c r="D100" s="13"/>
      <c r="E100" s="13"/>
      <c r="F100" s="13"/>
      <c r="G100" s="13"/>
    </row>
    <row r="101" spans="1:7" hidden="1" x14ac:dyDescent="0.25">
      <c r="A101" s="13"/>
      <c r="B101" s="13"/>
      <c r="C101" s="13"/>
      <c r="D101" s="13"/>
      <c r="E101" s="13"/>
      <c r="F101" s="13"/>
      <c r="G101" s="13"/>
    </row>
    <row r="102" spans="1:7" hidden="1" x14ac:dyDescent="0.25">
      <c r="A102" s="13"/>
      <c r="B102" s="13"/>
      <c r="C102" s="13"/>
      <c r="D102" s="13"/>
      <c r="E102" s="13"/>
      <c r="F102" s="13"/>
      <c r="G102" s="13"/>
    </row>
    <row r="103" spans="1:7" hidden="1" x14ac:dyDescent="0.25">
      <c r="A103" s="13"/>
      <c r="B103" s="13"/>
      <c r="C103" s="13"/>
      <c r="D103" s="13"/>
      <c r="E103" s="13"/>
      <c r="F103" s="13"/>
      <c r="G103" s="13"/>
    </row>
    <row r="104" spans="1:7" hidden="1" x14ac:dyDescent="0.25">
      <c r="A104" s="13"/>
      <c r="B104" s="13"/>
      <c r="C104" s="13"/>
      <c r="D104" s="13"/>
      <c r="E104" s="13"/>
      <c r="F104" s="13"/>
      <c r="G104" s="13"/>
    </row>
    <row r="105" spans="1:7" hidden="1" x14ac:dyDescent="0.25">
      <c r="A105" s="13"/>
      <c r="B105" s="13"/>
      <c r="C105" s="13"/>
      <c r="D105" s="13"/>
      <c r="E105" s="13"/>
      <c r="F105" s="13"/>
      <c r="G105" s="13"/>
    </row>
    <row r="106" spans="1:7" hidden="1" x14ac:dyDescent="0.25">
      <c r="A106" s="13"/>
      <c r="B106" s="13"/>
      <c r="C106" s="13"/>
      <c r="D106" s="13"/>
      <c r="E106" s="13"/>
      <c r="F106" s="13"/>
      <c r="G106" s="13"/>
    </row>
    <row r="107" spans="1:7" hidden="1" x14ac:dyDescent="0.25">
      <c r="A107" s="13"/>
      <c r="B107" s="13"/>
      <c r="C107" s="13"/>
      <c r="D107" s="13"/>
      <c r="E107" s="13"/>
      <c r="F107" s="13"/>
      <c r="G107" s="13"/>
    </row>
    <row r="108" spans="1:7" hidden="1" x14ac:dyDescent="0.25">
      <c r="A108" s="13"/>
      <c r="B108" s="13"/>
      <c r="C108" s="13"/>
      <c r="D108" s="13"/>
      <c r="E108" s="13"/>
      <c r="F108" s="13"/>
      <c r="G108" s="13"/>
    </row>
    <row r="109" spans="1:7" hidden="1" x14ac:dyDescent="0.25">
      <c r="A109" s="13"/>
      <c r="B109" s="13"/>
      <c r="C109" s="13"/>
      <c r="D109" s="13"/>
      <c r="E109" s="13"/>
      <c r="F109" s="13"/>
      <c r="G109" s="13"/>
    </row>
    <row r="110" spans="1:7" hidden="1" x14ac:dyDescent="0.25">
      <c r="A110" s="13"/>
      <c r="B110" s="13"/>
      <c r="C110" s="13"/>
      <c r="D110" s="13"/>
      <c r="E110" s="13"/>
      <c r="F110" s="13"/>
      <c r="G110" s="13"/>
    </row>
    <row r="111" spans="1:7" hidden="1" x14ac:dyDescent="0.25">
      <c r="A111" s="13"/>
      <c r="B111" s="13"/>
      <c r="C111" s="13"/>
      <c r="D111" s="13"/>
      <c r="E111" s="13"/>
      <c r="F111" s="13"/>
      <c r="G111" s="13"/>
    </row>
    <row r="112" spans="1:7" hidden="1" x14ac:dyDescent="0.25">
      <c r="A112" s="13"/>
      <c r="B112" s="13"/>
      <c r="C112" s="13"/>
      <c r="D112" s="13"/>
      <c r="E112" s="13"/>
      <c r="F112" s="13"/>
      <c r="G112" s="13"/>
    </row>
    <row r="113" spans="1:7" hidden="1" x14ac:dyDescent="0.25">
      <c r="A113" s="13"/>
      <c r="B113" s="13"/>
      <c r="C113" s="13"/>
      <c r="D113" s="13"/>
      <c r="E113" s="13"/>
      <c r="F113" s="13"/>
      <c r="G113" s="13"/>
    </row>
    <row r="114" spans="1:7" hidden="1" x14ac:dyDescent="0.25">
      <c r="A114" s="13"/>
      <c r="B114" s="13"/>
      <c r="C114" s="13"/>
      <c r="D114" s="13"/>
      <c r="E114" s="13"/>
      <c r="F114" s="13"/>
      <c r="G114" s="13"/>
    </row>
    <row r="115" spans="1:7" hidden="1" x14ac:dyDescent="0.25">
      <c r="A115" s="13"/>
      <c r="B115" s="13"/>
      <c r="C115" s="13"/>
      <c r="D115" s="13"/>
      <c r="E115" s="13"/>
      <c r="F115" s="13"/>
      <c r="G115" s="13"/>
    </row>
    <row r="116" spans="1:7" hidden="1" x14ac:dyDescent="0.25">
      <c r="A116" s="13"/>
      <c r="B116" s="13"/>
      <c r="C116" s="13"/>
      <c r="D116" s="13"/>
      <c r="E116" s="13"/>
      <c r="F116" s="13"/>
      <c r="G116" s="13"/>
    </row>
    <row r="117" spans="1:7" hidden="1" x14ac:dyDescent="0.25">
      <c r="A117" s="13"/>
      <c r="B117" s="13"/>
      <c r="C117" s="13"/>
      <c r="D117" s="13"/>
      <c r="E117" s="13"/>
      <c r="F117" s="13"/>
      <c r="G117" s="13"/>
    </row>
    <row r="118" spans="1:7" hidden="1" x14ac:dyDescent="0.25">
      <c r="A118" s="13"/>
      <c r="B118" s="13"/>
      <c r="C118" s="13"/>
      <c r="D118" s="13"/>
      <c r="E118" s="13"/>
      <c r="F118" s="13"/>
      <c r="G118" s="13"/>
    </row>
    <row r="119" spans="1:7" hidden="1" x14ac:dyDescent="0.25">
      <c r="A119" s="13"/>
      <c r="B119" s="13"/>
      <c r="C119" s="13"/>
      <c r="D119" s="13"/>
      <c r="E119" s="13"/>
      <c r="F119" s="13"/>
      <c r="G119" s="13"/>
    </row>
    <row r="120" spans="1:7" hidden="1" x14ac:dyDescent="0.25">
      <c r="A120" s="13"/>
      <c r="B120" s="13"/>
      <c r="C120" s="13"/>
      <c r="D120" s="13"/>
      <c r="E120" s="13"/>
      <c r="F120" s="13"/>
      <c r="G120" s="13"/>
    </row>
    <row r="121" spans="1:7" hidden="1" x14ac:dyDescent="0.25">
      <c r="A121" s="13"/>
      <c r="B121" s="13"/>
      <c r="C121" s="13"/>
      <c r="D121" s="13"/>
      <c r="E121" s="13"/>
      <c r="F121" s="13"/>
      <c r="G121" s="13"/>
    </row>
    <row r="122" spans="1:7" hidden="1" x14ac:dyDescent="0.25">
      <c r="A122" s="13"/>
      <c r="B122" s="13"/>
      <c r="C122" s="13"/>
      <c r="D122" s="13"/>
      <c r="E122" s="13"/>
      <c r="F122" s="13"/>
      <c r="G122" s="13"/>
    </row>
    <row r="123" spans="1:7" hidden="1" x14ac:dyDescent="0.25">
      <c r="A123" s="13"/>
      <c r="B123" s="13"/>
      <c r="C123" s="13"/>
      <c r="D123" s="13"/>
      <c r="E123" s="13"/>
      <c r="F123" s="13"/>
      <c r="G123" s="13"/>
    </row>
    <row r="124" spans="1:7" hidden="1" x14ac:dyDescent="0.25">
      <c r="A124" s="13"/>
      <c r="B124" s="13"/>
      <c r="C124" s="13"/>
      <c r="D124" s="13"/>
      <c r="E124" s="13"/>
      <c r="F124" s="13"/>
      <c r="G124" s="13"/>
    </row>
    <row r="125" spans="1:7" hidden="1" x14ac:dyDescent="0.25">
      <c r="A125" s="13"/>
      <c r="B125" s="13"/>
      <c r="C125" s="13"/>
      <c r="D125" s="13"/>
      <c r="E125" s="13"/>
      <c r="F125" s="13"/>
      <c r="G125" s="13"/>
    </row>
    <row r="126" spans="1:7" hidden="1" x14ac:dyDescent="0.25">
      <c r="A126" s="13"/>
      <c r="B126" s="13"/>
      <c r="C126" s="13"/>
      <c r="D126" s="13"/>
      <c r="E126" s="13"/>
      <c r="F126" s="13"/>
      <c r="G126" s="13"/>
    </row>
    <row r="127" spans="1:7" hidden="1" x14ac:dyDescent="0.25">
      <c r="A127" s="13"/>
      <c r="B127" s="13"/>
      <c r="C127" s="13"/>
      <c r="D127" s="13"/>
      <c r="E127" s="13"/>
      <c r="F127" s="13"/>
      <c r="G127" s="13"/>
    </row>
    <row r="128" spans="1:7" hidden="1" x14ac:dyDescent="0.25">
      <c r="A128" s="13"/>
      <c r="B128" s="13"/>
      <c r="C128" s="13"/>
      <c r="D128" s="13"/>
      <c r="E128" s="13"/>
      <c r="F128" s="13"/>
      <c r="G128" s="13"/>
    </row>
    <row r="129" spans="1:7" hidden="1" x14ac:dyDescent="0.25">
      <c r="A129" s="13"/>
      <c r="B129" s="13"/>
      <c r="C129" s="13"/>
      <c r="D129" s="13"/>
      <c r="E129" s="13"/>
      <c r="F129" s="13"/>
      <c r="G129" s="13"/>
    </row>
    <row r="130" spans="1:7" hidden="1" x14ac:dyDescent="0.25">
      <c r="A130" s="13"/>
      <c r="B130" s="13"/>
      <c r="C130" s="13"/>
      <c r="D130" s="13"/>
      <c r="E130" s="13"/>
      <c r="F130" s="13"/>
      <c r="G130" s="13"/>
    </row>
    <row r="131" spans="1:7" hidden="1" x14ac:dyDescent="0.25">
      <c r="A131" s="13"/>
      <c r="B131" s="13"/>
      <c r="C131" s="13"/>
      <c r="D131" s="13"/>
      <c r="E131" s="13"/>
      <c r="F131" s="13"/>
      <c r="G131" s="13"/>
    </row>
    <row r="132" spans="1:7" hidden="1" x14ac:dyDescent="0.25">
      <c r="A132" s="13"/>
      <c r="B132" s="13"/>
      <c r="C132" s="13"/>
      <c r="D132" s="13"/>
      <c r="E132" s="13"/>
      <c r="F132" s="13"/>
      <c r="G132" s="13"/>
    </row>
    <row r="133" spans="1:7" hidden="1" x14ac:dyDescent="0.25">
      <c r="A133" s="13"/>
      <c r="B133" s="13"/>
      <c r="C133" s="13"/>
      <c r="D133" s="13"/>
      <c r="E133" s="13"/>
      <c r="F133" s="13"/>
      <c r="G133" s="13"/>
    </row>
    <row r="134" spans="1:7" hidden="1" x14ac:dyDescent="0.25">
      <c r="A134" s="13"/>
      <c r="B134" s="13"/>
      <c r="C134" s="13"/>
      <c r="D134" s="13"/>
      <c r="E134" s="13"/>
      <c r="F134" s="13"/>
      <c r="G134" s="13"/>
    </row>
    <row r="135" spans="1:7" hidden="1" x14ac:dyDescent="0.25">
      <c r="A135" s="13"/>
      <c r="B135" s="13"/>
      <c r="C135" s="13"/>
      <c r="D135" s="13"/>
      <c r="E135" s="13"/>
      <c r="F135" s="13"/>
      <c r="G135" s="13"/>
    </row>
    <row r="136" spans="1:7" hidden="1" x14ac:dyDescent="0.25">
      <c r="A136" s="13"/>
      <c r="B136" s="13"/>
      <c r="C136" s="13"/>
      <c r="D136" s="13"/>
      <c r="E136" s="13"/>
      <c r="F136" s="13"/>
      <c r="G136" s="13"/>
    </row>
    <row r="137" spans="1:7" hidden="1" x14ac:dyDescent="0.25">
      <c r="A137" s="13"/>
      <c r="B137" s="13"/>
      <c r="C137" s="13"/>
      <c r="D137" s="13"/>
      <c r="E137" s="13"/>
      <c r="F137" s="13"/>
      <c r="G137" s="13"/>
    </row>
    <row r="138" spans="1:7" hidden="1" x14ac:dyDescent="0.25">
      <c r="A138" s="13"/>
      <c r="B138" s="13"/>
      <c r="C138" s="13"/>
      <c r="D138" s="13"/>
      <c r="E138" s="13"/>
      <c r="F138" s="13"/>
      <c r="G138" s="13"/>
    </row>
    <row r="139" spans="1:7" hidden="1" x14ac:dyDescent="0.25">
      <c r="A139" s="13"/>
      <c r="B139" s="13"/>
      <c r="C139" s="13"/>
      <c r="D139" s="13"/>
      <c r="E139" s="13"/>
      <c r="F139" s="13"/>
      <c r="G139" s="13"/>
    </row>
    <row r="140" spans="1:7" hidden="1" x14ac:dyDescent="0.25">
      <c r="A140" s="13"/>
      <c r="B140" s="13"/>
      <c r="C140" s="13"/>
      <c r="D140" s="13"/>
      <c r="E140" s="13"/>
      <c r="F140" s="13"/>
      <c r="G140" s="13"/>
    </row>
    <row r="141" spans="1:7" hidden="1" x14ac:dyDescent="0.25">
      <c r="A141" s="13"/>
      <c r="B141" s="13"/>
      <c r="C141" s="13"/>
      <c r="D141" s="13"/>
      <c r="E141" s="13"/>
      <c r="F141" s="13"/>
      <c r="G141" s="13"/>
    </row>
    <row r="142" spans="1:7" hidden="1" x14ac:dyDescent="0.25">
      <c r="A142" s="13"/>
      <c r="B142" s="13"/>
      <c r="C142" s="13"/>
      <c r="D142" s="13"/>
      <c r="E142" s="13"/>
      <c r="F142" s="13"/>
      <c r="G142" s="13"/>
    </row>
    <row r="143" spans="1:7" hidden="1" x14ac:dyDescent="0.25">
      <c r="A143" s="13"/>
      <c r="B143" s="13"/>
      <c r="C143" s="13"/>
      <c r="D143" s="13"/>
      <c r="E143" s="13"/>
      <c r="F143" s="13"/>
      <c r="G143" s="13"/>
    </row>
    <row r="144" spans="1:7" hidden="1" x14ac:dyDescent="0.25">
      <c r="A144" s="13"/>
      <c r="B144" s="13"/>
      <c r="C144" s="13"/>
      <c r="D144" s="13"/>
      <c r="E144" s="13"/>
      <c r="F144" s="13"/>
      <c r="G144" s="13"/>
    </row>
    <row r="145" spans="1:7" hidden="1" x14ac:dyDescent="0.25">
      <c r="A145" s="13"/>
      <c r="B145" s="13"/>
      <c r="C145" s="13"/>
      <c r="D145" s="13"/>
      <c r="E145" s="13"/>
      <c r="F145" s="13"/>
      <c r="G145" s="13"/>
    </row>
    <row r="146" spans="1:7" hidden="1" x14ac:dyDescent="0.25">
      <c r="A146" s="13"/>
      <c r="B146" s="13"/>
      <c r="C146" s="13"/>
      <c r="D146" s="13"/>
      <c r="E146" s="13"/>
      <c r="F146" s="13"/>
      <c r="G146" s="13"/>
    </row>
    <row r="147" spans="1:7" hidden="1" x14ac:dyDescent="0.25">
      <c r="A147" s="13"/>
      <c r="B147" s="13"/>
      <c r="C147" s="13"/>
      <c r="D147" s="13"/>
      <c r="E147" s="13"/>
      <c r="F147" s="13"/>
      <c r="G147" s="13"/>
    </row>
    <row r="148" spans="1:7" hidden="1" x14ac:dyDescent="0.25">
      <c r="A148" s="13"/>
      <c r="B148" s="13"/>
      <c r="C148" s="13"/>
      <c r="D148" s="13"/>
      <c r="E148" s="13"/>
      <c r="F148" s="13"/>
      <c r="G148" s="13"/>
    </row>
    <row r="149" spans="1:7" hidden="1" x14ac:dyDescent="0.25">
      <c r="A149" s="13"/>
      <c r="B149" s="13"/>
      <c r="C149" s="13"/>
      <c r="D149" s="13"/>
      <c r="E149" s="13"/>
      <c r="F149" s="13"/>
      <c r="G149" s="13"/>
    </row>
    <row r="150" spans="1:7" hidden="1" x14ac:dyDescent="0.25">
      <c r="A150" s="13"/>
      <c r="B150" s="13"/>
      <c r="C150" s="13"/>
      <c r="D150" s="13"/>
      <c r="E150" s="13"/>
      <c r="F150" s="13"/>
      <c r="G150" s="13"/>
    </row>
    <row r="151" spans="1:7" hidden="1" x14ac:dyDescent="0.25">
      <c r="A151" s="13"/>
      <c r="B151" s="13"/>
      <c r="C151" s="13"/>
      <c r="D151" s="13"/>
      <c r="E151" s="13"/>
      <c r="F151" s="13"/>
      <c r="G151" s="13"/>
    </row>
    <row r="152" spans="1:7" hidden="1" x14ac:dyDescent="0.25">
      <c r="A152" s="13"/>
      <c r="B152" s="13"/>
      <c r="C152" s="13"/>
      <c r="D152" s="13"/>
      <c r="E152" s="13"/>
      <c r="F152" s="13"/>
      <c r="G152" s="13"/>
    </row>
    <row r="153" spans="1:7" hidden="1" x14ac:dyDescent="0.25">
      <c r="A153" s="13"/>
      <c r="B153" s="13"/>
      <c r="C153" s="13"/>
      <c r="D153" s="13"/>
      <c r="E153" s="13"/>
      <c r="F153" s="13"/>
      <c r="G153" s="13"/>
    </row>
    <row r="154" spans="1:7" hidden="1" x14ac:dyDescent="0.25">
      <c r="A154" s="13"/>
      <c r="B154" s="13"/>
      <c r="C154" s="13"/>
      <c r="D154" s="13"/>
      <c r="E154" s="13"/>
      <c r="F154" s="13"/>
      <c r="G154" s="13"/>
    </row>
    <row r="155" spans="1:7" hidden="1" x14ac:dyDescent="0.25">
      <c r="A155" s="13"/>
      <c r="B155" s="13"/>
      <c r="C155" s="13"/>
      <c r="D155" s="13"/>
      <c r="E155" s="13"/>
      <c r="F155" s="13"/>
      <c r="G155" s="13"/>
    </row>
    <row r="156" spans="1:7" hidden="1" x14ac:dyDescent="0.25">
      <c r="A156" s="13"/>
      <c r="B156" s="13"/>
      <c r="C156" s="13"/>
      <c r="D156" s="13"/>
      <c r="E156" s="13"/>
      <c r="F156" s="13"/>
      <c r="G156" s="13"/>
    </row>
    <row r="157" spans="1:7" hidden="1" x14ac:dyDescent="0.25">
      <c r="A157" s="13"/>
      <c r="B157" s="13"/>
      <c r="C157" s="13"/>
      <c r="D157" s="13"/>
      <c r="E157" s="13"/>
      <c r="F157" s="13"/>
      <c r="G157" s="13"/>
    </row>
    <row r="158" spans="1:7" hidden="1" x14ac:dyDescent="0.25">
      <c r="A158" s="13"/>
      <c r="B158" s="13"/>
      <c r="C158" s="13"/>
      <c r="D158" s="13"/>
      <c r="E158" s="13"/>
      <c r="F158" s="13"/>
      <c r="G158" s="13"/>
    </row>
    <row r="159" spans="1:7" hidden="1" x14ac:dyDescent="0.25">
      <c r="A159" s="13"/>
      <c r="B159" s="13"/>
      <c r="C159" s="13"/>
      <c r="D159" s="13"/>
      <c r="E159" s="13"/>
      <c r="F159" s="13"/>
      <c r="G159" s="13"/>
    </row>
    <row r="160" spans="1:7" hidden="1" x14ac:dyDescent="0.25">
      <c r="A160" s="13"/>
      <c r="B160" s="13"/>
      <c r="C160" s="13"/>
      <c r="D160" s="13"/>
      <c r="E160" s="13"/>
      <c r="F160" s="13"/>
      <c r="G160" s="13"/>
    </row>
    <row r="161" spans="1:7" hidden="1" x14ac:dyDescent="0.25">
      <c r="A161" s="13"/>
      <c r="B161" s="13"/>
      <c r="C161" s="13"/>
      <c r="D161" s="13"/>
      <c r="E161" s="13"/>
      <c r="F161" s="13"/>
      <c r="G161" s="13"/>
    </row>
    <row r="162" spans="1:7" hidden="1" x14ac:dyDescent="0.25">
      <c r="A162" s="13"/>
      <c r="B162" s="13"/>
      <c r="C162" s="13"/>
      <c r="D162" s="13"/>
      <c r="E162" s="13"/>
      <c r="F162" s="13"/>
      <c r="G162" s="13"/>
    </row>
    <row r="163" spans="1:7" hidden="1" x14ac:dyDescent="0.25">
      <c r="A163" s="13"/>
      <c r="B163" s="13"/>
      <c r="C163" s="13"/>
      <c r="D163" s="13"/>
      <c r="E163" s="13"/>
      <c r="F163" s="13"/>
      <c r="G163" s="13"/>
    </row>
    <row r="164" spans="1:7" hidden="1" x14ac:dyDescent="0.25">
      <c r="A164" s="13"/>
      <c r="B164" s="13"/>
      <c r="C164" s="13"/>
      <c r="D164" s="13"/>
      <c r="E164" s="13"/>
      <c r="F164" s="13"/>
      <c r="G164" s="13"/>
    </row>
    <row r="165" spans="1:7" hidden="1" x14ac:dyDescent="0.25">
      <c r="A165" s="13"/>
      <c r="B165" s="13"/>
      <c r="C165" s="13"/>
      <c r="D165" s="13"/>
      <c r="E165" s="13"/>
      <c r="F165" s="13"/>
      <c r="G165" s="13"/>
    </row>
    <row r="166" spans="1:7" hidden="1" x14ac:dyDescent="0.25">
      <c r="A166" s="13"/>
      <c r="B166" s="13"/>
      <c r="C166" s="13"/>
      <c r="D166" s="13"/>
      <c r="E166" s="13"/>
      <c r="F166" s="13"/>
      <c r="G166" s="13"/>
    </row>
    <row r="167" spans="1:7" hidden="1" x14ac:dyDescent="0.25">
      <c r="A167" s="13"/>
      <c r="B167" s="13"/>
      <c r="C167" s="13"/>
      <c r="D167" s="13"/>
      <c r="E167" s="13"/>
      <c r="F167" s="13"/>
      <c r="G167" s="13"/>
    </row>
    <row r="168" spans="1:7" hidden="1" x14ac:dyDescent="0.25">
      <c r="A168" s="13"/>
      <c r="B168" s="13"/>
      <c r="C168" s="13"/>
      <c r="D168" s="13"/>
      <c r="E168" s="13"/>
      <c r="F168" s="13"/>
      <c r="G168" s="13"/>
    </row>
    <row r="169" spans="1:7" hidden="1" x14ac:dyDescent="0.25">
      <c r="A169" s="13"/>
      <c r="B169" s="13"/>
      <c r="C169" s="13"/>
      <c r="D169" s="13"/>
      <c r="E169" s="13"/>
      <c r="F169" s="13"/>
      <c r="G169" s="13"/>
    </row>
    <row r="170" spans="1:7" hidden="1" x14ac:dyDescent="0.25">
      <c r="A170" s="13"/>
      <c r="B170" s="13"/>
      <c r="C170" s="13"/>
      <c r="D170" s="13"/>
      <c r="E170" s="13"/>
      <c r="F170" s="13"/>
      <c r="G170" s="13"/>
    </row>
    <row r="171" spans="1:7" hidden="1" x14ac:dyDescent="0.25">
      <c r="A171" s="13"/>
      <c r="B171" s="13"/>
      <c r="C171" s="13"/>
      <c r="D171" s="13"/>
      <c r="E171" s="13"/>
      <c r="F171" s="13"/>
      <c r="G171" s="13"/>
    </row>
    <row r="172" spans="1:7" hidden="1" x14ac:dyDescent="0.25">
      <c r="A172" s="13"/>
      <c r="B172" s="13"/>
      <c r="C172" s="13"/>
      <c r="D172" s="13"/>
      <c r="E172" s="13"/>
      <c r="F172" s="13"/>
      <c r="G172" s="13"/>
    </row>
    <row r="173" spans="1:7" hidden="1" x14ac:dyDescent="0.25">
      <c r="A173" s="13"/>
      <c r="B173" s="13"/>
      <c r="C173" s="13"/>
      <c r="D173" s="13"/>
      <c r="E173" s="13"/>
      <c r="F173" s="13"/>
      <c r="G173" s="13"/>
    </row>
    <row r="174" spans="1:7" hidden="1" x14ac:dyDescent="0.25">
      <c r="A174" s="13"/>
      <c r="B174" s="13"/>
      <c r="C174" s="13"/>
      <c r="D174" s="13"/>
      <c r="E174" s="13"/>
      <c r="F174" s="13"/>
      <c r="G174" s="13"/>
    </row>
    <row r="175" spans="1:7" hidden="1" x14ac:dyDescent="0.25">
      <c r="A175" s="13"/>
      <c r="B175" s="13"/>
      <c r="C175" s="13"/>
      <c r="D175" s="13"/>
      <c r="E175" s="13"/>
      <c r="F175" s="13"/>
      <c r="G175" s="13"/>
    </row>
    <row r="176" spans="1:7" hidden="1" x14ac:dyDescent="0.25">
      <c r="A176" s="13"/>
      <c r="B176" s="13"/>
      <c r="C176" s="13"/>
      <c r="D176" s="13"/>
      <c r="E176" s="13"/>
      <c r="F176" s="13"/>
      <c r="G176" s="13"/>
    </row>
    <row r="177" spans="1:7" hidden="1" x14ac:dyDescent="0.25">
      <c r="A177" s="13"/>
      <c r="B177" s="13"/>
      <c r="C177" s="13"/>
      <c r="D177" s="13"/>
      <c r="E177" s="13"/>
      <c r="F177" s="13"/>
      <c r="G177" s="13"/>
    </row>
    <row r="178" spans="1:7" hidden="1" x14ac:dyDescent="0.25">
      <c r="A178" s="13"/>
      <c r="B178" s="13"/>
      <c r="C178" s="13"/>
      <c r="D178" s="13"/>
      <c r="E178" s="13"/>
      <c r="F178" s="13"/>
      <c r="G178" s="13"/>
    </row>
    <row r="179" spans="1:7" hidden="1" x14ac:dyDescent="0.25">
      <c r="A179" s="13"/>
      <c r="B179" s="13"/>
      <c r="C179" s="13"/>
      <c r="D179" s="13"/>
      <c r="E179" s="13"/>
      <c r="F179" s="13"/>
      <c r="G179" s="13"/>
    </row>
    <row r="180" spans="1:7" hidden="1" x14ac:dyDescent="0.25">
      <c r="A180" s="13"/>
      <c r="B180" s="13"/>
      <c r="C180" s="13"/>
      <c r="D180" s="13"/>
      <c r="E180" s="13"/>
      <c r="F180" s="13"/>
      <c r="G180" s="13"/>
    </row>
    <row r="181" spans="1:7" hidden="1" x14ac:dyDescent="0.25">
      <c r="A181" s="13"/>
      <c r="B181" s="13"/>
      <c r="C181" s="13"/>
      <c r="D181" s="13"/>
      <c r="E181" s="13"/>
      <c r="F181" s="13"/>
      <c r="G181" s="13"/>
    </row>
    <row r="182" spans="1:7" hidden="1" x14ac:dyDescent="0.25">
      <c r="A182" s="13"/>
      <c r="B182" s="13"/>
      <c r="C182" s="13"/>
      <c r="D182" s="13"/>
      <c r="E182" s="13"/>
      <c r="F182" s="13"/>
      <c r="G182" s="13"/>
    </row>
    <row r="183" spans="1:7" hidden="1" x14ac:dyDescent="0.25">
      <c r="A183" s="13"/>
      <c r="B183" s="13"/>
      <c r="C183" s="13"/>
      <c r="D183" s="13"/>
      <c r="E183" s="13"/>
      <c r="F183" s="13"/>
      <c r="G183" s="13"/>
    </row>
    <row r="184" spans="1:7" hidden="1" x14ac:dyDescent="0.25">
      <c r="A184" s="13"/>
      <c r="B184" s="13"/>
      <c r="C184" s="13"/>
      <c r="D184" s="13"/>
      <c r="E184" s="13"/>
      <c r="F184" s="13"/>
      <c r="G184" s="13"/>
    </row>
    <row r="185" spans="1:7" hidden="1" x14ac:dyDescent="0.25">
      <c r="A185" s="13"/>
      <c r="B185" s="13"/>
      <c r="C185" s="13"/>
      <c r="D185" s="13"/>
      <c r="E185" s="13"/>
      <c r="F185" s="13"/>
      <c r="G185" s="13"/>
    </row>
    <row r="186" spans="1:7" hidden="1" x14ac:dyDescent="0.25">
      <c r="A186" s="13"/>
      <c r="B186" s="13"/>
      <c r="C186" s="13"/>
      <c r="D186" s="13"/>
      <c r="E186" s="13"/>
      <c r="F186" s="13"/>
      <c r="G186" s="13"/>
    </row>
    <row r="187" spans="1:7" hidden="1" x14ac:dyDescent="0.25">
      <c r="A187" s="13"/>
      <c r="B187" s="13"/>
      <c r="C187" s="13"/>
      <c r="D187" s="13"/>
      <c r="E187" s="13"/>
      <c r="F187" s="13"/>
      <c r="G187" s="13"/>
    </row>
    <row r="188" spans="1:7" hidden="1" x14ac:dyDescent="0.25">
      <c r="A188" s="13"/>
      <c r="B188" s="13"/>
      <c r="C188" s="13"/>
      <c r="D188" s="13"/>
      <c r="E188" s="13"/>
      <c r="F188" s="13"/>
      <c r="G188" s="13"/>
    </row>
    <row r="189" spans="1:7" hidden="1" x14ac:dyDescent="0.25">
      <c r="A189" s="13"/>
      <c r="B189" s="13"/>
      <c r="C189" s="13"/>
      <c r="D189" s="13"/>
      <c r="E189" s="13"/>
      <c r="F189" s="13"/>
      <c r="G189" s="13"/>
    </row>
    <row r="190" spans="1:7" hidden="1" x14ac:dyDescent="0.25">
      <c r="A190" s="13"/>
      <c r="B190" s="13"/>
      <c r="C190" s="13"/>
      <c r="D190" s="13"/>
      <c r="E190" s="13"/>
      <c r="F190" s="13"/>
      <c r="G190" s="13"/>
    </row>
    <row r="191" spans="1:7" hidden="1" x14ac:dyDescent="0.25">
      <c r="A191" s="13"/>
      <c r="B191" s="13"/>
      <c r="C191" s="13"/>
      <c r="D191" s="13"/>
      <c r="E191" s="13"/>
      <c r="F191" s="13"/>
      <c r="G191" s="13"/>
    </row>
    <row r="192" spans="1:7" hidden="1" x14ac:dyDescent="0.25">
      <c r="A192" s="13"/>
      <c r="B192" s="13"/>
      <c r="C192" s="13"/>
      <c r="D192" s="13"/>
      <c r="E192" s="13"/>
      <c r="F192" s="13"/>
      <c r="G192" s="13"/>
    </row>
    <row r="193" spans="1:7" hidden="1" x14ac:dyDescent="0.25">
      <c r="A193" s="13"/>
      <c r="B193" s="13"/>
      <c r="C193" s="13"/>
      <c r="D193" s="13"/>
      <c r="E193" s="13"/>
      <c r="F193" s="13"/>
      <c r="G193" s="13"/>
    </row>
    <row r="194" spans="1:7" hidden="1" x14ac:dyDescent="0.25">
      <c r="A194" s="13"/>
      <c r="B194" s="13"/>
      <c r="C194" s="13"/>
      <c r="D194" s="13"/>
      <c r="E194" s="13"/>
      <c r="F194" s="13"/>
      <c r="G194" s="13"/>
    </row>
    <row r="195" spans="1:7" hidden="1" x14ac:dyDescent="0.25">
      <c r="A195" s="13"/>
      <c r="B195" s="13"/>
      <c r="C195" s="13"/>
      <c r="D195" s="13"/>
      <c r="E195" s="13"/>
      <c r="F195" s="13"/>
      <c r="G195" s="13"/>
    </row>
    <row r="196" spans="1:7" hidden="1" x14ac:dyDescent="0.25">
      <c r="A196" s="13"/>
      <c r="B196" s="13"/>
      <c r="C196" s="13"/>
      <c r="D196" s="13"/>
      <c r="E196" s="13"/>
      <c r="F196" s="13"/>
      <c r="G196" s="13"/>
    </row>
    <row r="197" spans="1:7" hidden="1" x14ac:dyDescent="0.25">
      <c r="A197" s="13"/>
      <c r="B197" s="13"/>
      <c r="C197" s="13"/>
      <c r="D197" s="13"/>
      <c r="E197" s="13"/>
      <c r="F197" s="13"/>
      <c r="G197" s="13"/>
    </row>
    <row r="198" spans="1:7" hidden="1" x14ac:dyDescent="0.25">
      <c r="A198" s="13"/>
      <c r="B198" s="13"/>
      <c r="C198" s="13"/>
      <c r="D198" s="13"/>
      <c r="E198" s="13"/>
      <c r="F198" s="13"/>
      <c r="G198" s="13"/>
    </row>
    <row r="199" spans="1:7" hidden="1" x14ac:dyDescent="0.25">
      <c r="A199" s="13"/>
      <c r="B199" s="13"/>
      <c r="C199" s="13"/>
      <c r="D199" s="13"/>
      <c r="E199" s="13"/>
      <c r="F199" s="13"/>
      <c r="G199" s="13"/>
    </row>
    <row r="200" spans="1:7" hidden="1" x14ac:dyDescent="0.25">
      <c r="A200" s="13"/>
      <c r="B200" s="13"/>
      <c r="C200" s="13"/>
      <c r="D200" s="13"/>
      <c r="E200" s="13"/>
      <c r="F200" s="13"/>
      <c r="G200" s="13"/>
    </row>
    <row r="201" spans="1:7" hidden="1" x14ac:dyDescent="0.25">
      <c r="A201" s="13"/>
      <c r="B201" s="13"/>
      <c r="C201" s="13"/>
      <c r="D201" s="13"/>
      <c r="E201" s="13"/>
      <c r="F201" s="13"/>
      <c r="G201" s="13"/>
    </row>
    <row r="202" spans="1:7" hidden="1" x14ac:dyDescent="0.25">
      <c r="A202" s="13"/>
      <c r="B202" s="13"/>
      <c r="C202" s="13"/>
      <c r="D202" s="13"/>
      <c r="E202" s="13"/>
      <c r="F202" s="13"/>
      <c r="G202" s="13"/>
    </row>
    <row r="203" spans="1:7" hidden="1" x14ac:dyDescent="0.25">
      <c r="A203" s="13"/>
      <c r="B203" s="13"/>
      <c r="C203" s="13"/>
      <c r="D203" s="13"/>
      <c r="E203" s="13"/>
      <c r="F203" s="13"/>
      <c r="G203" s="13"/>
    </row>
    <row r="204" spans="1:7" hidden="1" x14ac:dyDescent="0.25">
      <c r="A204" s="13"/>
      <c r="B204" s="13"/>
      <c r="C204" s="13"/>
      <c r="D204" s="13"/>
      <c r="E204" s="13"/>
      <c r="F204" s="13"/>
      <c r="G204" s="13"/>
    </row>
    <row r="205" spans="1:7" hidden="1" x14ac:dyDescent="0.25">
      <c r="A205" s="13"/>
      <c r="B205" s="13"/>
      <c r="C205" s="13"/>
      <c r="D205" s="13"/>
      <c r="E205" s="13"/>
      <c r="F205" s="13"/>
      <c r="G205" s="13"/>
    </row>
    <row r="206" spans="1:7" hidden="1" x14ac:dyDescent="0.25">
      <c r="A206" s="13"/>
      <c r="B206" s="13"/>
      <c r="C206" s="13"/>
      <c r="D206" s="13"/>
      <c r="E206" s="13"/>
      <c r="F206" s="13"/>
      <c r="G206" s="13"/>
    </row>
    <row r="207" spans="1:7" hidden="1" x14ac:dyDescent="0.25">
      <c r="A207" s="13"/>
      <c r="B207" s="13"/>
      <c r="C207" s="13"/>
      <c r="D207" s="13"/>
      <c r="E207" s="13"/>
      <c r="F207" s="13"/>
      <c r="G207" s="13"/>
    </row>
    <row r="208" spans="1:7" hidden="1" x14ac:dyDescent="0.25">
      <c r="A208" s="13"/>
      <c r="B208" s="13"/>
      <c r="C208" s="13"/>
      <c r="D208" s="13"/>
      <c r="E208" s="13"/>
      <c r="F208" s="13"/>
      <c r="G208" s="13"/>
    </row>
    <row r="209" spans="1:7" hidden="1" x14ac:dyDescent="0.25">
      <c r="A209" s="13"/>
      <c r="B209" s="13"/>
      <c r="C209" s="13"/>
      <c r="D209" s="13"/>
      <c r="E209" s="13"/>
      <c r="F209" s="13"/>
      <c r="G209" s="13"/>
    </row>
    <row r="210" spans="1:7" hidden="1" x14ac:dyDescent="0.25">
      <c r="A210" s="13"/>
      <c r="B210" s="13"/>
      <c r="C210" s="13"/>
      <c r="D210" s="13"/>
      <c r="E210" s="13"/>
      <c r="F210" s="13"/>
      <c r="G210" s="13"/>
    </row>
    <row r="211" spans="1:7" hidden="1" x14ac:dyDescent="0.25">
      <c r="A211" s="13"/>
      <c r="B211" s="13"/>
      <c r="C211" s="13"/>
      <c r="D211" s="13"/>
      <c r="E211" s="13"/>
      <c r="F211" s="13"/>
      <c r="G211" s="13"/>
    </row>
    <row r="212" spans="1:7" hidden="1" x14ac:dyDescent="0.25">
      <c r="A212" s="13"/>
      <c r="B212" s="13"/>
      <c r="C212" s="13"/>
      <c r="D212" s="13"/>
      <c r="E212" s="13"/>
      <c r="F212" s="13"/>
      <c r="G212" s="13"/>
    </row>
    <row r="213" spans="1:7" hidden="1" x14ac:dyDescent="0.25">
      <c r="A213" s="13"/>
      <c r="B213" s="13"/>
      <c r="C213" s="13"/>
      <c r="D213" s="13"/>
      <c r="E213" s="13"/>
      <c r="F213" s="13"/>
      <c r="G213" s="13"/>
    </row>
    <row r="214" spans="1:7" hidden="1" x14ac:dyDescent="0.25">
      <c r="A214" s="13"/>
      <c r="B214" s="13"/>
      <c r="C214" s="13"/>
      <c r="D214" s="13"/>
      <c r="E214" s="13"/>
      <c r="F214" s="13"/>
      <c r="G214" s="13"/>
    </row>
    <row r="215" spans="1:7" hidden="1" x14ac:dyDescent="0.25">
      <c r="A215" s="13"/>
      <c r="B215" s="13"/>
      <c r="C215" s="13"/>
      <c r="D215" s="13"/>
      <c r="E215" s="13"/>
      <c r="F215" s="13"/>
      <c r="G215" s="13"/>
    </row>
    <row r="216" spans="1:7" hidden="1" x14ac:dyDescent="0.25">
      <c r="A216" s="13"/>
      <c r="B216" s="13"/>
      <c r="C216" s="13"/>
      <c r="D216" s="13"/>
      <c r="E216" s="13"/>
      <c r="F216" s="13"/>
      <c r="G216" s="13"/>
    </row>
    <row r="217" spans="1:7" hidden="1" x14ac:dyDescent="0.25">
      <c r="A217" s="13"/>
      <c r="B217" s="13"/>
      <c r="C217" s="13"/>
      <c r="D217" s="13"/>
      <c r="E217" s="13"/>
      <c r="F217" s="13"/>
      <c r="G217" s="13"/>
    </row>
    <row r="218" spans="1:7" hidden="1" x14ac:dyDescent="0.25">
      <c r="A218" s="13"/>
      <c r="B218" s="13"/>
      <c r="C218" s="13"/>
      <c r="D218" s="13"/>
      <c r="E218" s="13"/>
      <c r="F218" s="13"/>
      <c r="G218" s="13"/>
    </row>
    <row r="219" spans="1:7" hidden="1" x14ac:dyDescent="0.25">
      <c r="A219" s="13"/>
      <c r="B219" s="13"/>
      <c r="C219" s="13"/>
      <c r="D219" s="13"/>
      <c r="E219" s="13"/>
      <c r="F219" s="13"/>
      <c r="G219" s="13"/>
    </row>
    <row r="220" spans="1:7" hidden="1" x14ac:dyDescent="0.25">
      <c r="A220" s="13"/>
      <c r="B220" s="13"/>
      <c r="C220" s="13"/>
      <c r="D220" s="13"/>
      <c r="E220" s="13"/>
      <c r="F220" s="13"/>
      <c r="G220" s="13"/>
    </row>
    <row r="221" spans="1:7" hidden="1" x14ac:dyDescent="0.25">
      <c r="A221" s="13"/>
      <c r="B221" s="13"/>
      <c r="C221" s="13"/>
      <c r="D221" s="13"/>
      <c r="E221" s="13"/>
      <c r="F221" s="13"/>
      <c r="G221" s="13"/>
    </row>
    <row r="222" spans="1:7" hidden="1" x14ac:dyDescent="0.25">
      <c r="A222" s="13"/>
      <c r="B222" s="13"/>
      <c r="C222" s="13"/>
      <c r="D222" s="13"/>
      <c r="E222" s="13"/>
      <c r="F222" s="13"/>
      <c r="G222" s="13"/>
    </row>
    <row r="223" spans="1:7" hidden="1" x14ac:dyDescent="0.25">
      <c r="A223" s="13"/>
      <c r="B223" s="13"/>
      <c r="C223" s="13"/>
      <c r="D223" s="13"/>
      <c r="E223" s="13"/>
      <c r="F223" s="13"/>
      <c r="G223" s="13"/>
    </row>
    <row r="224" spans="1:7" hidden="1" x14ac:dyDescent="0.25">
      <c r="A224" s="13"/>
      <c r="B224" s="13"/>
      <c r="C224" s="13"/>
      <c r="D224" s="13"/>
      <c r="E224" s="13"/>
      <c r="F224" s="13"/>
      <c r="G224" s="13"/>
    </row>
    <row r="225" spans="1:7" hidden="1" x14ac:dyDescent="0.25">
      <c r="A225" s="13"/>
      <c r="B225" s="13"/>
      <c r="C225" s="13"/>
      <c r="D225" s="13"/>
      <c r="E225" s="13"/>
      <c r="F225" s="13"/>
      <c r="G225" s="13"/>
    </row>
    <row r="226" spans="1:7" hidden="1" x14ac:dyDescent="0.25">
      <c r="A226" s="13"/>
      <c r="B226" s="13"/>
      <c r="C226" s="13"/>
      <c r="D226" s="13"/>
      <c r="E226" s="13"/>
      <c r="F226" s="13"/>
      <c r="G226" s="13"/>
    </row>
    <row r="227" spans="1:7" hidden="1" x14ac:dyDescent="0.25">
      <c r="A227" s="13"/>
      <c r="B227" s="13"/>
      <c r="C227" s="13"/>
      <c r="D227" s="13"/>
      <c r="E227" s="13"/>
      <c r="F227" s="13"/>
      <c r="G227" s="13"/>
    </row>
    <row r="228" spans="1:7" hidden="1" x14ac:dyDescent="0.25">
      <c r="A228" s="13"/>
      <c r="B228" s="13"/>
      <c r="C228" s="13"/>
      <c r="D228" s="13"/>
      <c r="E228" s="13"/>
      <c r="F228" s="13"/>
      <c r="G228" s="13"/>
    </row>
    <row r="229" spans="1:7" hidden="1" x14ac:dyDescent="0.25">
      <c r="A229" s="13"/>
      <c r="B229" s="13"/>
      <c r="C229" s="13"/>
      <c r="D229" s="13"/>
      <c r="E229" s="13"/>
      <c r="F229" s="13"/>
      <c r="G229" s="13"/>
    </row>
    <row r="230" spans="1:7" hidden="1" x14ac:dyDescent="0.25">
      <c r="A230" s="13"/>
      <c r="B230" s="13"/>
      <c r="C230" s="13"/>
      <c r="D230" s="13"/>
      <c r="E230" s="13"/>
      <c r="F230" s="13"/>
      <c r="G230" s="13"/>
    </row>
    <row r="231" spans="1:7" hidden="1" x14ac:dyDescent="0.25">
      <c r="A231" s="13"/>
      <c r="B231" s="13"/>
      <c r="C231" s="13"/>
      <c r="D231" s="13"/>
      <c r="E231" s="13"/>
      <c r="F231" s="13"/>
      <c r="G231" s="13"/>
    </row>
    <row r="232" spans="1:7" hidden="1" x14ac:dyDescent="0.25">
      <c r="A232" s="13"/>
      <c r="B232" s="13"/>
      <c r="C232" s="13"/>
      <c r="D232" s="13"/>
      <c r="E232" s="13"/>
      <c r="F232" s="13"/>
      <c r="G232" s="13"/>
    </row>
  </sheetData>
  <sheetProtection algorithmName="SHA-512" hashValue="w6bNqk7Syygx2LKidwwCBuAYiGCOTHMf0JBhTdsVP3fZtAjTC5BArGZoGSXsAuB/hqtBC+icjmjjIcK9asNTtQ==" saltValue="lRAowC4oNL022cXTVKnt9A==" spinCount="100000" sheet="1" objects="1" scenarios="1"/>
  <protectedRanges>
    <protectedRange sqref="B6:I7 D8:E8 G8:I8" name="Applicant Detail"/>
    <protectedRange sqref="B10:I10 C11:E11 G11:I11" name="Owner Detail"/>
    <protectedRange sqref="B13:I13 D15:D17" name="Property Detail"/>
    <protectedRange sqref="D24" name="Soil Type"/>
    <protectedRange sqref="A46:B74" name="Rainfall"/>
    <protectedRange sqref="B31:D35" name="Soakwell Detail"/>
  </protectedRanges>
  <mergeCells count="2">
    <mergeCell ref="A2:I2"/>
    <mergeCell ref="A1:I1"/>
  </mergeCells>
  <conditionalFormatting sqref="I46:I74">
    <cfRule type="cellIs" dxfId="1" priority="1" operator="equal">
      <formula>"Review size or number"</formula>
    </cfRule>
    <cfRule type="cellIs" dxfId="0" priority="2" operator="equal">
      <formula>"Acceptable"</formula>
    </cfRule>
  </conditionalFormatting>
  <pageMargins left="0.7" right="0.7" top="0.75" bottom="0.75" header="0.3" footer="0.3"/>
  <pageSetup paperSize="9" scale="65" orientation="portrait" r:id="rId1"/>
  <rowBreaks count="1" manualBreakCount="1">
    <brk id="4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F248CB9C-05DC-4AE4-91D4-37FD3DB3CC41}">
          <x14:formula1>
            <xm:f>Analysis!$J$2:$P$2</xm:f>
          </x14:formula1>
          <xm:sqref>B31:B35</xm:sqref>
        </x14:dataValidation>
        <x14:dataValidation type="list" allowBlank="1" showInputMessage="1" showErrorMessage="1" xr:uid="{0CF398D9-F59B-49DA-885D-BD6D6E8EE7C6}">
          <x14:formula1>
            <xm:f>Analysis!$E$3:$E$5</xm:f>
          </x14:formula1>
          <xm:sqref>D24</xm:sqref>
        </x14:dataValidation>
        <x14:dataValidation type="list" allowBlank="1" showInputMessage="1" showErrorMessage="1" xr:uid="{55B357E5-C357-4AD8-AA3F-1A4DDB8CC4DE}">
          <x14:formula1>
            <xm:f>OFFSET(Analysis!$J$2,1,MATCH(B$31,Analysis!$J$2:$P$2,0)-1,COUNTA(OFFSET(Analysis!$J$2,1,MATCH(B$31,Analysis!$J$2:$P$2,0)-1,10,1)),1)</xm:f>
          </x14:formula1>
          <xm:sqref>C31</xm:sqref>
        </x14:dataValidation>
        <x14:dataValidation type="list" allowBlank="1" showInputMessage="1" showErrorMessage="1" xr:uid="{2E62E604-623E-4E22-9DE9-D4C80BB4F9ED}">
          <x14:formula1>
            <xm:f>OFFSET(Analysis!$J$2,1,MATCH(B$32,Analysis!$J$2:$P$2,0)-1,COUNTA(OFFSET(Analysis!$J$2,1,MATCH(B$32,Analysis!$J$2:$P$2,0)-1,10,1)),1)</xm:f>
          </x14:formula1>
          <xm:sqref>C32</xm:sqref>
        </x14:dataValidation>
        <x14:dataValidation type="list" allowBlank="1" showInputMessage="1" showErrorMessage="1" xr:uid="{D6EAF71D-BB4A-45C6-AD9D-A7326EB7D360}">
          <x14:formula1>
            <xm:f>OFFSET(Analysis!$J$2,1,MATCH(B$33,Analysis!$J$2:$P$2,0)-1,COUNTA(OFFSET(Analysis!$J$2,1,MATCH(B$33,Analysis!$J$2:$P$2,0)-1,10,1)),1)</xm:f>
          </x14:formula1>
          <xm:sqref>C33</xm:sqref>
        </x14:dataValidation>
        <x14:dataValidation type="list" allowBlank="1" showInputMessage="1" showErrorMessage="1" xr:uid="{8D219F56-DE55-4DA8-BFC9-46FD825285FC}">
          <x14:formula1>
            <xm:f>OFFSET(Analysis!$J$2,1,MATCH(B$34,Analysis!$J$2:$P$2,0)-1,COUNTA(OFFSET(Analysis!$J$2,1,MATCH(B$34,Analysis!$J$2:$P$2,0)-1,10,1)),1)</xm:f>
          </x14:formula1>
          <xm:sqref>C34</xm:sqref>
        </x14:dataValidation>
        <x14:dataValidation type="list" allowBlank="1" showInputMessage="1" showErrorMessage="1" xr:uid="{E142CE73-B71C-4415-8A5A-05EFC1C9E38F}">
          <x14:formula1>
            <xm:f>OFFSET(Analysis!$J$2,1,MATCH(B$35,Analysis!$J$2:$P$2,0)-1,COUNTA(OFFSET(Analysis!$J$2,1,MATCH(B$35,Analysis!$J$2:$P$2,0)-1,10,1)),1)</xm:f>
          </x14:formula1>
          <xm:sqref>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0"/>
  <sheetViews>
    <sheetView topLeftCell="H1" workbookViewId="0">
      <selection activeCell="J2" sqref="J2"/>
    </sheetView>
  </sheetViews>
  <sheetFormatPr defaultRowHeight="15" x14ac:dyDescent="0.25"/>
  <cols>
    <col min="5" max="5" width="11.5703125" bestFit="1" customWidth="1"/>
    <col min="6" max="6" width="14.7109375" bestFit="1" customWidth="1"/>
    <col min="7" max="7" width="12.85546875" customWidth="1"/>
    <col min="22" max="23" width="10.140625" bestFit="1" customWidth="1"/>
    <col min="24" max="25" width="11" customWidth="1"/>
    <col min="26" max="27" width="11.140625" bestFit="1" customWidth="1"/>
  </cols>
  <sheetData>
    <row r="1" spans="1:27" ht="30.75" thickBot="1" x14ac:dyDescent="0.3">
      <c r="A1" s="3" t="s">
        <v>60</v>
      </c>
      <c r="B1" s="4">
        <v>0.01</v>
      </c>
      <c r="C1" s="2">
        <v>0.02</v>
      </c>
      <c r="I1" t="s">
        <v>61</v>
      </c>
    </row>
    <row r="2" spans="1:27" ht="45" x14ac:dyDescent="0.25">
      <c r="A2" s="1">
        <v>1</v>
      </c>
      <c r="B2" s="1">
        <v>267</v>
      </c>
      <c r="C2" s="1">
        <v>238</v>
      </c>
      <c r="E2" t="s">
        <v>62</v>
      </c>
      <c r="F2" s="6" t="s">
        <v>63</v>
      </c>
      <c r="G2" s="6" t="s">
        <v>64</v>
      </c>
      <c r="J2" s="57">
        <v>0</v>
      </c>
      <c r="K2" s="58">
        <v>600</v>
      </c>
      <c r="L2" s="59">
        <v>900</v>
      </c>
      <c r="M2" s="58">
        <v>1050</v>
      </c>
      <c r="N2" s="58">
        <v>1200</v>
      </c>
      <c r="O2" s="59">
        <v>1500</v>
      </c>
      <c r="P2" s="60">
        <v>1800</v>
      </c>
      <c r="V2" t="s">
        <v>65</v>
      </c>
      <c r="W2" t="s">
        <v>66</v>
      </c>
      <c r="X2" t="s">
        <v>67</v>
      </c>
      <c r="Y2" t="s">
        <v>68</v>
      </c>
      <c r="Z2" t="s">
        <v>69</v>
      </c>
      <c r="AA2" t="s">
        <v>70</v>
      </c>
    </row>
    <row r="3" spans="1:27" x14ac:dyDescent="0.25">
      <c r="A3" s="1">
        <v>2</v>
      </c>
      <c r="B3" s="1">
        <v>226</v>
      </c>
      <c r="C3" s="1">
        <v>201</v>
      </c>
      <c r="E3" t="s">
        <v>71</v>
      </c>
      <c r="F3" s="5">
        <v>8</v>
      </c>
      <c r="G3" s="5">
        <v>0.5</v>
      </c>
      <c r="J3" s="61">
        <v>0</v>
      </c>
      <c r="K3" s="55">
        <v>0</v>
      </c>
      <c r="L3" s="56">
        <v>0</v>
      </c>
      <c r="M3" s="55">
        <v>0</v>
      </c>
      <c r="N3" s="55">
        <v>0</v>
      </c>
      <c r="O3" s="56">
        <v>0</v>
      </c>
      <c r="P3" s="62">
        <v>0</v>
      </c>
    </row>
    <row r="4" spans="1:27" x14ac:dyDescent="0.25">
      <c r="A4" s="1">
        <v>3</v>
      </c>
      <c r="B4" s="1">
        <v>204</v>
      </c>
      <c r="C4" s="1">
        <v>182</v>
      </c>
      <c r="E4" t="s">
        <v>72</v>
      </c>
      <c r="F4" s="5">
        <v>0.8</v>
      </c>
      <c r="G4" s="5">
        <v>1</v>
      </c>
      <c r="J4" s="61"/>
      <c r="K4" s="55">
        <v>600</v>
      </c>
      <c r="L4" s="56">
        <v>600</v>
      </c>
      <c r="M4" s="55">
        <v>600</v>
      </c>
      <c r="N4" s="55">
        <v>600</v>
      </c>
      <c r="O4" s="56">
        <v>600</v>
      </c>
      <c r="P4" s="62">
        <v>600</v>
      </c>
      <c r="V4">
        <v>600</v>
      </c>
      <c r="W4">
        <v>600</v>
      </c>
      <c r="X4">
        <v>600</v>
      </c>
      <c r="Y4">
        <v>600</v>
      </c>
      <c r="Z4">
        <v>600</v>
      </c>
      <c r="AA4">
        <v>600</v>
      </c>
    </row>
    <row r="5" spans="1:27" x14ac:dyDescent="0.25">
      <c r="A5" s="1">
        <v>4</v>
      </c>
      <c r="B5" s="1">
        <v>187</v>
      </c>
      <c r="C5" s="1">
        <v>167</v>
      </c>
      <c r="E5" t="s">
        <v>24</v>
      </c>
      <c r="F5" s="5">
        <v>1.7</v>
      </c>
      <c r="G5" s="5">
        <v>0.7</v>
      </c>
      <c r="J5" s="61"/>
      <c r="K5" s="55">
        <v>900</v>
      </c>
      <c r="L5" s="56">
        <v>900</v>
      </c>
      <c r="M5" s="55">
        <v>900</v>
      </c>
      <c r="N5" s="55">
        <v>900</v>
      </c>
      <c r="O5" s="56">
        <v>900</v>
      </c>
      <c r="P5" s="62">
        <v>900</v>
      </c>
      <c r="V5">
        <v>900</v>
      </c>
      <c r="W5">
        <v>900</v>
      </c>
      <c r="X5">
        <v>900</v>
      </c>
      <c r="Y5">
        <v>900</v>
      </c>
      <c r="Z5">
        <v>900</v>
      </c>
      <c r="AA5">
        <v>900</v>
      </c>
    </row>
    <row r="6" spans="1:27" x14ac:dyDescent="0.25">
      <c r="A6" s="1">
        <v>5</v>
      </c>
      <c r="B6" s="1">
        <v>173</v>
      </c>
      <c r="C6" s="1">
        <v>154</v>
      </c>
      <c r="J6" s="61"/>
      <c r="K6" s="63"/>
      <c r="L6" s="56">
        <v>1200</v>
      </c>
      <c r="M6" s="55">
        <v>1200</v>
      </c>
      <c r="N6" s="55">
        <v>1200</v>
      </c>
      <c r="O6" s="56">
        <v>1200</v>
      </c>
      <c r="P6" s="62">
        <v>1200</v>
      </c>
      <c r="W6">
        <v>1200</v>
      </c>
      <c r="X6">
        <v>1200</v>
      </c>
      <c r="Y6">
        <v>1200</v>
      </c>
      <c r="Z6">
        <v>1200</v>
      </c>
      <c r="AA6">
        <v>1200</v>
      </c>
    </row>
    <row r="7" spans="1:27" x14ac:dyDescent="0.25">
      <c r="A7" s="1">
        <v>10</v>
      </c>
      <c r="B7" s="1">
        <v>127</v>
      </c>
      <c r="C7" s="1">
        <v>114</v>
      </c>
      <c r="J7" s="61"/>
      <c r="K7" s="63"/>
      <c r="L7" s="63"/>
      <c r="M7" s="63"/>
      <c r="N7" s="55">
        <v>1500</v>
      </c>
      <c r="O7" s="56">
        <v>1500</v>
      </c>
      <c r="P7" s="62">
        <v>1500</v>
      </c>
      <c r="Y7">
        <v>1500</v>
      </c>
      <c r="Z7">
        <v>1500</v>
      </c>
      <c r="AA7">
        <v>1500</v>
      </c>
    </row>
    <row r="8" spans="1:27" x14ac:dyDescent="0.25">
      <c r="A8" s="1">
        <v>15</v>
      </c>
      <c r="B8" s="1">
        <v>102</v>
      </c>
      <c r="C8" s="1">
        <v>91.2</v>
      </c>
      <c r="J8" s="61"/>
      <c r="K8" s="63"/>
      <c r="L8" s="63"/>
      <c r="M8" s="63"/>
      <c r="N8" s="63"/>
      <c r="O8" s="56">
        <v>1800</v>
      </c>
      <c r="P8" s="62">
        <v>1800</v>
      </c>
      <c r="Z8">
        <v>1800</v>
      </c>
      <c r="AA8">
        <v>1800</v>
      </c>
    </row>
    <row r="9" spans="1:27" x14ac:dyDescent="0.25">
      <c r="A9" s="1">
        <v>20</v>
      </c>
      <c r="B9" s="1">
        <v>86.3</v>
      </c>
      <c r="C9" s="1">
        <v>77.2</v>
      </c>
      <c r="J9" s="61"/>
      <c r="K9" s="63"/>
      <c r="L9" s="63"/>
      <c r="M9" s="63"/>
      <c r="N9" s="63"/>
      <c r="O9" s="63"/>
      <c r="P9" s="62">
        <v>2400</v>
      </c>
      <c r="AA9">
        <v>2400</v>
      </c>
    </row>
    <row r="10" spans="1:27" x14ac:dyDescent="0.25">
      <c r="A10" s="1">
        <v>25</v>
      </c>
      <c r="B10" s="1">
        <v>75.400000000000006</v>
      </c>
      <c r="C10" s="1">
        <v>67.400000000000006</v>
      </c>
      <c r="J10" s="61"/>
      <c r="K10" s="63"/>
      <c r="L10" s="63"/>
      <c r="M10" s="63"/>
      <c r="N10" s="63"/>
      <c r="O10" s="63"/>
      <c r="P10" s="64"/>
    </row>
    <row r="11" spans="1:27" x14ac:dyDescent="0.25">
      <c r="A11" s="1">
        <v>30</v>
      </c>
      <c r="B11" s="1">
        <v>67.400000000000006</v>
      </c>
      <c r="C11" s="1">
        <v>60.2</v>
      </c>
      <c r="J11" s="61"/>
      <c r="K11" s="63"/>
      <c r="L11" s="63"/>
      <c r="M11" s="63"/>
      <c r="N11" s="63"/>
      <c r="O11" s="63"/>
      <c r="P11" s="64"/>
    </row>
    <row r="12" spans="1:27" ht="15.75" thickBot="1" x14ac:dyDescent="0.3">
      <c r="A12" s="1">
        <v>45</v>
      </c>
      <c r="B12" s="1">
        <v>52.4</v>
      </c>
      <c r="C12" s="1">
        <v>46.7</v>
      </c>
      <c r="J12" s="65"/>
      <c r="K12" s="66"/>
      <c r="L12" s="66"/>
      <c r="M12" s="66"/>
      <c r="N12" s="66"/>
      <c r="O12" s="66"/>
      <c r="P12" s="67"/>
    </row>
    <row r="13" spans="1:27" x14ac:dyDescent="0.25">
      <c r="A13" s="1">
        <v>60</v>
      </c>
      <c r="B13" s="1">
        <v>43.8</v>
      </c>
      <c r="C13" s="1">
        <v>39</v>
      </c>
      <c r="J13">
        <v>600</v>
      </c>
    </row>
    <row r="14" spans="1:27" x14ac:dyDescent="0.25">
      <c r="A14" s="1">
        <v>90</v>
      </c>
      <c r="B14" s="1">
        <v>34.200000000000003</v>
      </c>
      <c r="C14" s="1">
        <v>30.2</v>
      </c>
    </row>
    <row r="15" spans="1:27" x14ac:dyDescent="0.25">
      <c r="A15" s="1">
        <v>120</v>
      </c>
      <c r="B15" s="1">
        <v>28.8</v>
      </c>
      <c r="C15" s="1">
        <v>25.3</v>
      </c>
    </row>
    <row r="16" spans="1:27" x14ac:dyDescent="0.25">
      <c r="A16" s="1">
        <v>180</v>
      </c>
      <c r="B16" s="1">
        <v>22.7</v>
      </c>
      <c r="C16" s="1">
        <v>19.8</v>
      </c>
    </row>
    <row r="17" spans="1:3" x14ac:dyDescent="0.25">
      <c r="A17" s="1">
        <v>270</v>
      </c>
      <c r="B17" s="1">
        <v>17.8</v>
      </c>
      <c r="C17" s="1">
        <v>15.5</v>
      </c>
    </row>
    <row r="18" spans="1:3" x14ac:dyDescent="0.25">
      <c r="A18" s="1">
        <v>360</v>
      </c>
      <c r="B18" s="1">
        <v>15</v>
      </c>
      <c r="C18" s="1">
        <v>13</v>
      </c>
    </row>
    <row r="19" spans="1:3" x14ac:dyDescent="0.25">
      <c r="A19" s="1">
        <v>540</v>
      </c>
      <c r="B19" s="1">
        <v>11.6</v>
      </c>
      <c r="C19" s="1">
        <v>10</v>
      </c>
    </row>
    <row r="20" spans="1:3" x14ac:dyDescent="0.25">
      <c r="A20" s="1">
        <v>720</v>
      </c>
      <c r="B20" s="1">
        <v>9.58</v>
      </c>
      <c r="C20" s="1">
        <v>8.27</v>
      </c>
    </row>
    <row r="21" spans="1:3" x14ac:dyDescent="0.25">
      <c r="A21" s="1">
        <v>1080</v>
      </c>
      <c r="B21" s="1">
        <v>7.16</v>
      </c>
      <c r="C21" s="1">
        <v>6.21</v>
      </c>
    </row>
    <row r="22" spans="1:3" x14ac:dyDescent="0.25">
      <c r="A22" s="1">
        <v>1440</v>
      </c>
      <c r="B22" s="1">
        <v>5.73</v>
      </c>
      <c r="C22" s="1">
        <v>5</v>
      </c>
    </row>
    <row r="23" spans="1:3" x14ac:dyDescent="0.25">
      <c r="A23" s="1">
        <v>1800</v>
      </c>
      <c r="B23" s="1">
        <v>4.78</v>
      </c>
      <c r="C23" s="1">
        <v>4.2</v>
      </c>
    </row>
    <row r="24" spans="1:3" x14ac:dyDescent="0.25">
      <c r="A24" s="1">
        <v>2160</v>
      </c>
      <c r="B24" s="1">
        <v>4.0999999999999996</v>
      </c>
      <c r="C24" s="1">
        <v>3.62</v>
      </c>
    </row>
    <row r="25" spans="1:3" x14ac:dyDescent="0.25">
      <c r="A25" s="1">
        <v>2880</v>
      </c>
      <c r="B25" s="1">
        <v>3.2</v>
      </c>
      <c r="C25" s="1">
        <v>2.86</v>
      </c>
    </row>
    <row r="26" spans="1:3" x14ac:dyDescent="0.25">
      <c r="A26" s="1">
        <v>4320</v>
      </c>
      <c r="B26" s="1">
        <v>2.2599999999999998</v>
      </c>
      <c r="C26" s="1">
        <v>2.04</v>
      </c>
    </row>
    <row r="27" spans="1:3" x14ac:dyDescent="0.25">
      <c r="A27" s="1">
        <v>5760</v>
      </c>
      <c r="B27" s="1">
        <v>1.79</v>
      </c>
      <c r="C27" s="1">
        <v>1.63</v>
      </c>
    </row>
    <row r="28" spans="1:3" x14ac:dyDescent="0.25">
      <c r="A28" s="1">
        <v>7200</v>
      </c>
      <c r="B28" s="1">
        <v>1.52</v>
      </c>
      <c r="C28" s="1">
        <v>1.39</v>
      </c>
    </row>
    <row r="29" spans="1:3" x14ac:dyDescent="0.25">
      <c r="A29" s="1">
        <v>8640</v>
      </c>
      <c r="B29" s="1">
        <v>1.36</v>
      </c>
      <c r="C29" s="1">
        <v>1.25</v>
      </c>
    </row>
    <row r="30" spans="1:3" x14ac:dyDescent="0.25">
      <c r="A30" s="1">
        <v>10080</v>
      </c>
      <c r="B30" s="1">
        <v>1.26</v>
      </c>
      <c r="C30" s="1">
        <v>1.1599999999999999</v>
      </c>
    </row>
  </sheetData>
  <sheetProtection algorithmName="SHA-512" hashValue="A8lYARXlsvKUtbLH1JeZ5vTW/5TB7SlJ8pMLlWDLdBo5DcKB9NHTSJJvkFLmznvR+7wn8B6cy0pOihDbY9AmNg==" saltValue="RWlL1zkN8YK/pVoMU0YuXA==" spinCount="100000" sheet="1" objects="1" scenarios="1"/>
  <phoneticPr fontId="25" type="noConversion"/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MS Document" ma:contentTypeID="0x010100DBE2AFA49EAD6847BCAE523F8D149C8E002B94FECA7355984EAD2DC9285A8E3E2E" ma:contentTypeVersion="20" ma:contentTypeDescription="" ma:contentTypeScope="" ma:versionID="dcaa6d890929070cff68fb9e6c6e4ca7">
  <xsd:schema xmlns:xsd="http://www.w3.org/2001/XMLSchema" xmlns:xs="http://www.w3.org/2001/XMLSchema" xmlns:p="http://schemas.microsoft.com/office/2006/metadata/properties" xmlns:ns1="http://schemas.microsoft.com/sharepoint/v3" xmlns:ns2="a4569545-3f5c-4d76-b5ef-e21c01e673e6" xmlns:ns3="02b462e0-950b-4d18-8f56-efe6ec8fd98e" xmlns:ns4="95e92784-628d-4a63-99ef-bc00abeaba1b" xmlns:ns5="82dc8473-40ba-4f11-b935-f34260e482de" xmlns:ns6="b5a3cb7a-1c42-43c5-bdd1-d2bc18b24712" targetNamespace="http://schemas.microsoft.com/office/2006/metadata/properties" ma:root="true" ma:fieldsID="af85ab162e6c236b8583b6cbf42bc1e1" ns1:_="" ns2:_="" ns3:_="" ns4:_="" ns5:_="" ns6:_="">
    <xsd:import namespace="http://schemas.microsoft.com/sharepoint/v3"/>
    <xsd:import namespace="a4569545-3f5c-4d76-b5ef-e21c01e673e6"/>
    <xsd:import namespace="02b462e0-950b-4d18-8f56-efe6ec8fd98e"/>
    <xsd:import namespace="95e92784-628d-4a63-99ef-bc00abeaba1b"/>
    <xsd:import namespace="82dc8473-40ba-4f11-b935-f34260e482de"/>
    <xsd:import namespace="b5a3cb7a-1c42-43c5-bdd1-d2bc18b24712"/>
    <xsd:element name="properties">
      <xsd:complexType>
        <xsd:sequence>
          <xsd:element name="documentManagement">
            <xsd:complexType>
              <xsd:all>
                <xsd:element ref="ns2:Additional_x0020_Info" minOccurs="0"/>
                <xsd:element ref="ns4:eDMS_x0020_Library" minOccurs="0"/>
                <xsd:element ref="ns1:V3Comments" minOccurs="0"/>
                <xsd:element ref="ns3:_dlc_DocIdUrl" minOccurs="0"/>
                <xsd:element ref="ns3:_dlc_DocIdPersistId" minOccurs="0"/>
                <xsd:element ref="ns3:l5218a67820a405eab41420940e22386" minOccurs="0"/>
                <xsd:element ref="ns3:TaxCatchAll" minOccurs="0"/>
                <xsd:element ref="ns3:TaxCatchAllLabel" minOccurs="0"/>
                <xsd:element ref="ns3:c17adc3306e5490dbb62a9b09578c603" minOccurs="0"/>
                <xsd:element ref="ns3:i1b3c855753b482e967e07bcf98e63b6" minOccurs="0"/>
                <xsd:element ref="ns5:j6438741ad114f2786113428657618e6" minOccurs="0"/>
                <xsd:element ref="ns2:b73ede9528844b4dac4ca2ed79a068d8" minOccurs="0"/>
                <xsd:element ref="ns3:_dlc_DocId" minOccurs="0"/>
                <xsd:element ref="ns6:MediaServiceMetadata" minOccurs="0"/>
                <xsd:element ref="ns6:MediaServiceFastMetadata" minOccurs="0"/>
                <xsd:element ref="ns6:MediaServiceDateTaken" minOccurs="0"/>
                <xsd:element ref="ns6:MediaServiceAutoTags" minOccurs="0"/>
                <xsd:element ref="ns6:MediaServiceLocation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Reference_x0020_Material_x0020__x002d__x0020_Assigned_x0020_To_x0020_Alert" minOccurs="0"/>
                <xsd:element ref="ns6:Reference_x0020_Material_x0020__x002d__x0020_Folder_x0020_Delete" minOccurs="0"/>
                <xsd:element ref="ns6:MediaServiceAutoKeyPoints" minOccurs="0"/>
                <xsd:element ref="ns6:MediaServiceKeyPoints" minOccurs="0"/>
                <xsd:element ref="ns6:MediaServiceSearchProperties" minOccurs="0"/>
                <xsd:element ref="ns6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V3Comments" ma:index="8" nillable="true" ma:displayName="Append-Only Comments" ma:internalName="V3Comment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69545-3f5c-4d76-b5ef-e21c01e673e6" elementFormDefault="qualified">
    <xsd:import namespace="http://schemas.microsoft.com/office/2006/documentManagement/types"/>
    <xsd:import namespace="http://schemas.microsoft.com/office/infopath/2007/PartnerControls"/>
    <xsd:element name="Additional_x0020_Info" ma:index="1" nillable="true" ma:displayName="Additional Info" ma:internalName="Additional_x0020_Info">
      <xsd:simpleType>
        <xsd:restriction base="dms:Text">
          <xsd:maxLength value="255"/>
        </xsd:restriction>
      </xsd:simpleType>
    </xsd:element>
    <xsd:element name="b73ede9528844b4dac4ca2ed79a068d8" ma:index="22" nillable="true" ma:taxonomy="true" ma:internalName="b73ede9528844b4dac4ca2ed79a068d8" ma:taxonomyFieldName="Entity" ma:displayName="Entity" ma:default="" ma:fieldId="{b73ede95-2884-4b4d-ac4c-a2ed79a068d8}" ma:sspId="f748efd2-e33e-48a5-90e8-1a83c1cb5ef9" ma:termSetId="856870c0-482b-4b60-9f4e-79866ceab47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62e0-950b-4d18-8f56-efe6ec8fd98e" elementFormDefault="qualified">
    <xsd:import namespace="http://schemas.microsoft.com/office/2006/documentManagement/types"/>
    <xsd:import namespace="http://schemas.microsoft.com/office/infopath/2007/PartnerControls"/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5218a67820a405eab41420940e22386" ma:index="11" nillable="true" ma:taxonomy="true" ma:internalName="l5218a67820a405eab41420940e22386" ma:taxonomyFieldName="eDMS_x0020_Site" ma:displayName="eDMS Site" ma:default="" ma:fieldId="{55218a67-820a-405e-ab41-420940e22386}" ma:sspId="f748efd2-e33e-48a5-90e8-1a83c1cb5ef9" ma:termSetId="6db94800-35c5-4084-8834-fb0f370e17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CE073DDE-38F6-43F9-ADDE-22CA92F9B004}" ma:internalName="TaxCatchAll" ma:showField="CatchAllData" ma:web="{95e92784-628d-4a63-99ef-bc00abeaba1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CE073DDE-38F6-43F9-ADDE-22CA92F9B004}" ma:internalName="TaxCatchAllLabel" ma:readOnly="true" ma:showField="CatchAllDataLabel" ma:web="{95e92784-628d-4a63-99ef-bc00abeaba1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7adc3306e5490dbb62a9b09578c603" ma:index="15" nillable="true" ma:taxonomy="true" ma:internalName="c17adc3306e5490dbb62a9b09578c603" ma:taxonomyFieldName="Function" ma:displayName="Function" ma:default="" ma:fieldId="{c17adc33-06e5-490d-bb62-a9b09578c603}" ma:sspId="f748efd2-e33e-48a5-90e8-1a83c1cb5ef9" ma:termSetId="7b2787ca-6b71-49d0-a2af-b3802dd8bf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1b3c855753b482e967e07bcf98e63b6" ma:index="17" nillable="true" ma:taxonomy="true" ma:internalName="i1b3c855753b482e967e07bcf98e63b6" ma:taxonomyFieldName="Activity" ma:displayName="Activity" ma:default="" ma:fieldId="{21b3c855-753b-482e-967e-07bcf98e63b6}" ma:sspId="f748efd2-e33e-48a5-90e8-1a83c1cb5ef9" ma:termSetId="7b2787ca-6b71-49d0-a2af-b3802dd8bf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e92784-628d-4a63-99ef-bc00abeaba1b" elementFormDefault="qualified">
    <xsd:import namespace="http://schemas.microsoft.com/office/2006/documentManagement/types"/>
    <xsd:import namespace="http://schemas.microsoft.com/office/infopath/2007/PartnerControls"/>
    <xsd:element name="eDMS_x0020_Library" ma:index="4" nillable="true" ma:displayName="eDMS Library" ma:internalName="eDMS_x0020_Librar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c8473-40ba-4f11-b935-f34260e482de" elementFormDefault="qualified">
    <xsd:import namespace="http://schemas.microsoft.com/office/2006/documentManagement/types"/>
    <xsd:import namespace="http://schemas.microsoft.com/office/infopath/2007/PartnerControls"/>
    <xsd:element name="j6438741ad114f2786113428657618e6" ma:index="19" nillable="true" ma:taxonomy="true" ma:internalName="j6438741ad114f2786113428657618e6" ma:taxonomyFieldName="Subject_x0020_Matter" ma:displayName="Subject Matter" ma:default="" ma:fieldId="{36438741-ad11-4f27-8611-3428657618e6}" ma:sspId="f748efd2-e33e-48a5-90e8-1a83c1cb5ef9" ma:termSetId="7b2787ca-6b71-49d0-a2af-b3802dd8bff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3cb7a-1c42-43c5-bdd1-d2bc18b24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9" nillable="true" ma:displayName="MediaServiceAutoTags" ma:internalName="MediaServiceAutoTags" ma:readOnly="true">
      <xsd:simpleType>
        <xsd:restriction base="dms:Text"/>
      </xsd:simpleType>
    </xsd:element>
    <xsd:element name="MediaServiceLocation" ma:index="30" nillable="true" ma:displayName="MediaServiceLocation" ma:internalName="MediaServiceLocation" ma:readOnly="true">
      <xsd:simpleType>
        <xsd:restriction base="dms:Text"/>
      </xsd:simpleType>
    </xsd:element>
    <xsd:element name="MediaServiceOCR" ma:index="3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Reference_x0020_Material_x0020__x002d__x0020_Assigned_x0020_To_x0020_Alert" ma:index="34" nillable="true" ma:displayName="Reference Material - Assigned To Alert" ma:internalName="Reference_x0020_Material_x0020__x002d__x0020_Assigned_x0020_To_x0020_Aler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eference_x0020_Material_x0020__x002d__x0020_Folder_x0020_Delete" ma:index="35" nillable="true" ma:displayName="Reference Material - Folder Delete" ma:internalName="Reference_x0020_Material_x0020__x002d__x0020_Folder_x0020_Dele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2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73ede9528844b4dac4ca2ed79a068d8 xmlns="a4569545-3f5c-4d76-b5ef-e21c01e673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City of Nedlands</TermName>
          <TermId xmlns="http://schemas.microsoft.com/office/infopath/2007/PartnerControls">e1cb6260-fbdb-4707-a83e-0c933e524b72</TermId>
        </TermInfo>
      </Terms>
    </b73ede9528844b4dac4ca2ed79a068d8>
    <l5218a67820a405eab41420940e22386 xmlns="02b462e0-950b-4d18-8f56-efe6ec8fd9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Water</TermName>
          <TermId xmlns="http://schemas.microsoft.com/office/infopath/2007/PartnerControls">82a1128f-4e11-4d49-9d01-b08fb2b872ba</TermId>
        </TermInfo>
      </Terms>
    </l5218a67820a405eab41420940e22386>
    <TaxCatchAll xmlns="02b462e0-950b-4d18-8f56-efe6ec8fd98e">
      <Value>13</Value>
      <Value>1</Value>
      <Value>2</Value>
      <Value>64</Value>
      <Value>14</Value>
    </TaxCatchAll>
    <Reference_x0020_Material_x0020__x002d__x0020_Assigned_x0020_To_x0020_Alert xmlns="b5a3cb7a-1c42-43c5-bdd1-d2bc18b24712">
      <Url xsi:nil="true"/>
      <Description xsi:nil="true"/>
    </Reference_x0020_Material_x0020__x002d__x0020_Assigned_x0020_To_x0020_Alert>
    <Reference_x0020_Material_x0020__x002d__x0020_Folder_x0020_Delete xmlns="b5a3cb7a-1c42-43c5-bdd1-d2bc18b24712">
      <Url xsi:nil="true"/>
      <Description xsi:nil="true"/>
    </Reference_x0020_Material_x0020__x002d__x0020_Folder_x0020_Delete>
    <V3Comments xmlns="http://schemas.microsoft.com/sharepoint/v3" xsi:nil="true"/>
    <c17adc3306e5490dbb62a9b09578c603 xmlns="02b462e0-950b-4d18-8f56-efe6ec8fd9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Technical Services</TermName>
          <TermId xmlns="http://schemas.microsoft.com/office/infopath/2007/PartnerControls">e0dc8136-6fa4-427d-9422-4810461d2634</TermId>
        </TermInfo>
      </Terms>
    </c17adc3306e5490dbb62a9b09578c603>
    <eDMS_x0020_Library xmlns="95e92784-628d-4a63-99ef-bc00abeaba1b">Reference Material</eDMS_x0020_Library>
    <i1b3c855753b482e967e07bcf98e63b6 xmlns="02b462e0-950b-4d18-8f56-efe6ec8fd9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Reference Materials</TermName>
          <TermId xmlns="http://schemas.microsoft.com/office/infopath/2007/PartnerControls">b0417054-a793-4ebd-a4cd-b51fa9d053ab</TermId>
        </TermInfo>
      </Terms>
    </i1b3c855753b482e967e07bcf98e63b6>
    <j6438741ad114f2786113428657618e6 xmlns="82dc8473-40ba-4f11-b935-f34260e482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 Reference Material</TermName>
          <TermId xmlns="http://schemas.microsoft.com/office/infopath/2007/PartnerControls">7f9dd808-0d35-4125-8597-ca11b801b99f</TermId>
        </TermInfo>
      </Terms>
    </j6438741ad114f2786113428657618e6>
    <Additional_x0020_Info xmlns="a4569545-3f5c-4d76-b5ef-e21c01e673e6" xsi:nil="true"/>
    <_dlc_DocId xmlns="02b462e0-950b-4d18-8f56-efe6ec8fd98e">TECH-1427362285-509</_dlc_DocId>
    <_dlc_DocIdUrl xmlns="02b462e0-950b-4d18-8f56-efe6ec8fd98e">
      <Url>https://nedlands365.sharepoint.com/sites/technical/water/_layouts/15/DocIdRedir.aspx?ID=TECH-1427362285-509</Url>
      <Description>TECH-1427362285-509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B M D A A B Q S w M E F A A C A A g A w k U J V e 2 n n j m j A A A A 9 g A A A B I A H A B D b 2 5 m a W c v U G F j a 2 F n Z S 5 4 b W w g o h g A K K A U A A A A A A A A A A A A A A A A A A A A A A A A A A A A h Y 9 B D o I w F E S v Q r q n L X W h I Z 8 S 4 1 Y S E 6 N x 2 0 C F R v g Y W i x 3 c + G R v I I Y R d 2 5 n D d v M X O / 3 i A d m j q 4 6 M 6 a F h M S U U 4 C j X l b G C w T 0 r t j u C C p h I 3 K T 6 r U w S i j j Q d b J K R y 7 h w z 5 r 2 n f k b b r m S C 8 4 g d s v U 2 r 3 S j y E c 2 / + X Q o H U K c 0 0 k 7 F 9 j p K A R n 1 P B x 0 3 A J g i Z w a 8 g x u 7 Z / k B Y 9 b X r O y 0 1 h s s d s C k C e 3 + Q D 1 B L A w Q U A A I A C A D C R Q l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k U J V S i K R 7 g O A A A A E Q A A A B M A H A B G b 3 J t d W x h c y 9 T Z W N 0 a W 9 u M S 5 t I K I Y A C i g F A A A A A A A A A A A A A A A A A A A A A A A A A A A A C t O T S 7 J z M 9 T C I b Q h t Y A U E s B A i 0 A F A A C A A g A w k U J V e 2 n n j m j A A A A 9 g A A A B I A A A A A A A A A A A A A A A A A A A A A A E N v b m Z p Z y 9 Q Y W N r Y W d l L n h t b F B L A Q I t A B Q A A g A I A M J F C V U P y u m r p A A A A O k A A A A T A A A A A A A A A A A A A A A A A O 8 A A A B b Q 2 9 u d G V u d F 9 U e X B l c 1 0 u e G 1 s U E s B A i 0 A F A A C A A g A w k U J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6 Y 9 z m O d 8 t B u e D G S P 4 h r x g A A A A A A g A A A A A A A 2 Y A A M A A A A A Q A A A A b h 5 S i M 0 3 t V m A 3 k k 9 U 6 V n j g A A A A A E g A A A o A A A A B A A A A A S U Y X l t r P 0 L V a I a T I j U 1 z 5 U A A A A H 4 g d + 6 / R b v k m Z T K a 9 S 9 t R q H 6 l U s 6 9 L 5 H Y y S + a w 4 i 6 + 9 m w y V h A 6 O 5 n P q 5 0 T I Y R s i b I U s t V k a W b 5 C V r E c d r + x q h l + 2 C F 5 Q 7 N K 2 L + L Y c 0 w I G 1 o F A A A A G j n Q w b / c r K z 3 B Q B A F 5 t v Y m 8 E o + w < / D a t a M a s h u p > 
</file>

<file path=customXml/itemProps1.xml><?xml version="1.0" encoding="utf-8"?>
<ds:datastoreItem xmlns:ds="http://schemas.openxmlformats.org/officeDocument/2006/customXml" ds:itemID="{A97E1973-98B2-49E4-B53E-2FE6BB3BCE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69545-3f5c-4d76-b5ef-e21c01e673e6"/>
    <ds:schemaRef ds:uri="02b462e0-950b-4d18-8f56-efe6ec8fd98e"/>
    <ds:schemaRef ds:uri="95e92784-628d-4a63-99ef-bc00abeaba1b"/>
    <ds:schemaRef ds:uri="82dc8473-40ba-4f11-b935-f34260e482de"/>
    <ds:schemaRef ds:uri="b5a3cb7a-1c42-43c5-bdd1-d2bc18b24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A7F462-B483-4580-A639-1BD32B047BD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29DCB48-B785-46FC-B245-55FF50F8D33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C0932B-40CC-4F56-B22F-6EE05970765F}">
  <ds:schemaRefs>
    <ds:schemaRef ds:uri="http://schemas.microsoft.com/office/2006/metadata/properties"/>
    <ds:schemaRef ds:uri="http://schemas.microsoft.com/office/infopath/2007/PartnerControls"/>
    <ds:schemaRef ds:uri="a4569545-3f5c-4d76-b5ef-e21c01e673e6"/>
    <ds:schemaRef ds:uri="02b462e0-950b-4d18-8f56-efe6ec8fd98e"/>
    <ds:schemaRef ds:uri="b5a3cb7a-1c42-43c5-bdd1-d2bc18b24712"/>
    <ds:schemaRef ds:uri="http://schemas.microsoft.com/sharepoint/v3"/>
    <ds:schemaRef ds:uri="95e92784-628d-4a63-99ef-bc00abeaba1b"/>
    <ds:schemaRef ds:uri="82dc8473-40ba-4f11-b935-f34260e482de"/>
  </ds:schemaRefs>
</ds:datastoreItem>
</file>

<file path=customXml/itemProps5.xml><?xml version="1.0" encoding="utf-8"?>
<ds:datastoreItem xmlns:ds="http://schemas.openxmlformats.org/officeDocument/2006/customXml" ds:itemID="{C4753D0B-A15A-4D80-8D56-6F18C8E7E0D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Soakwell Calculator</vt:lpstr>
      <vt:lpstr>Analysis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Sultan Hossain</dc:creator>
  <cp:keywords/>
  <dc:description/>
  <cp:lastModifiedBy>Brooke Castelli</cp:lastModifiedBy>
  <cp:revision/>
  <dcterms:created xsi:type="dcterms:W3CDTF">2022-08-05T00:15:10Z</dcterms:created>
  <dcterms:modified xsi:type="dcterms:W3CDTF">2023-08-03T01:42:39Z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0x010100DBE2AFA49EAD6847BCAE523F8D149C8E002B94FECA7355984EAD2DC9285A8E3E2E</vt:lpwstr>
  </property>
  <property fmtid="{D5CDD505-2E9C-101B-9397-08002B2CF9AE}" pid="3" name="Entity">
    <vt:lpwstr>1</vt:lpwstr>
  </property>
  <property fmtid="{D5CDD505-2E9C-101B-9397-08002B2CF9AE}" pid="4" name="Activity">
    <vt:lpwstr>13</vt:lpwstr>
  </property>
  <property fmtid="{D5CDD505-2E9C-101B-9397-08002B2CF9AE}" pid="5" name="eDMS Site">
    <vt:lpwstr>64</vt:lpwstr>
  </property>
  <property fmtid="{D5CDD505-2E9C-101B-9397-08002B2CF9AE}" pid="6" name="Function">
    <vt:lpwstr>2</vt:lpwstr>
  </property>
  <property fmtid="{D5CDD505-2E9C-101B-9397-08002B2CF9AE}" pid="7" name="Subject Matter">
    <vt:lpwstr>14</vt:lpwstr>
  </property>
  <property fmtid="{D5CDD505-2E9C-101B-9397-08002B2CF9AE}" pid="8" name="_dlc_DocIdItemGuid">
    <vt:lpwstr>9a9e3093-4a57-42cf-a721-13a339d20f45</vt:lpwstr>
  </property>
</Properties>
</file>